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mathe\AppData\Roaming\CodeGroup\Sigma Enterprise 8.1\lcaapp\"/>
    </mc:Choice>
  </mc:AlternateContent>
  <xr:revisionPtr revIDLastSave="0" documentId="13_ncr:1_{E2775B5A-3FB2-460F-B385-EDFC1DEEAD24}" xr6:coauthVersionLast="47" xr6:coauthVersionMax="47" xr10:uidLastSave="{00000000-0000-0000-0000-000000000000}"/>
  <bookViews>
    <workbookView xWindow="-120" yWindow="-120" windowWidth="29040" windowHeight="15840" xr2:uid="{27B44F8E-42D7-4A8C-A5DC-183F40E067D0}"/>
  </bookViews>
  <sheets>
    <sheet name="Overview" sheetId="1" r:id="rId1"/>
    <sheet name="GWP Materials" sheetId="5" r:id="rId2"/>
    <sheet name="GWP Consumption" sheetId="6" r:id="rId3"/>
    <sheet name="GWP Sources" sheetId="2" r:id="rId4"/>
    <sheet name="GWP Consumption Data" sheetId="3" r:id="rId5"/>
    <sheet name="Project Values" sheetId="4" r:id="rId6"/>
  </sheets>
  <definedNames>
    <definedName name="_xlnm.Print_Area" localSheetId="2">'GWP Consumption'!$A:$J</definedName>
    <definedName name="_xlnm.Print_Area" localSheetId="1">'GWP Materials'!$A:$H</definedName>
    <definedName name="_xlnm.Print_Area" localSheetId="0">Overview!$A:$H</definedName>
  </definedNames>
  <calcPr calcId="191029"/>
  <pivotCaches>
    <pivotCache cacheId="0" r:id="rId7"/>
    <pivotCache cacheId="1" r:id="rId8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7" i="1" l="1"/>
  <c r="B7" i="1"/>
  <c r="B6" i="1"/>
  <c r="B16" i="1"/>
  <c r="B13" i="1"/>
  <c r="B12" i="1"/>
  <c r="B11" i="1"/>
  <c r="B15" i="1" l="1"/>
  <c r="B9" i="1"/>
  <c r="B14" i="1" l="1"/>
  <c r="B5" i="1"/>
  <c r="B8" i="1"/>
</calcChain>
</file>

<file path=xl/sharedStrings.xml><?xml version="1.0" encoding="utf-8"?>
<sst xmlns="http://schemas.openxmlformats.org/spreadsheetml/2006/main" count="154" uniqueCount="115">
  <si>
    <t>Position</t>
  </si>
  <si>
    <t>GWP</t>
  </si>
  <si>
    <t>Price</t>
  </si>
  <si>
    <t>Group</t>
  </si>
  <si>
    <t>Item</t>
  </si>
  <si>
    <t>1.1.</t>
  </si>
  <si>
    <t>Tage</t>
  </si>
  <si>
    <t>1.2.</t>
  </si>
  <si>
    <t>Grand Total</t>
  </si>
  <si>
    <t>Sum of Field1</t>
  </si>
  <si>
    <t>Sum of Field2</t>
  </si>
  <si>
    <t>LCA Report</t>
  </si>
  <si>
    <t>Contruction year</t>
  </si>
  <si>
    <t>Project name</t>
  </si>
  <si>
    <t>Cost vs CO2</t>
  </si>
  <si>
    <t>Constants</t>
  </si>
  <si>
    <t>Variables</t>
  </si>
  <si>
    <t>Name</t>
  </si>
  <si>
    <t>Value</t>
  </si>
  <si>
    <t>Total GWP Consumption</t>
  </si>
  <si>
    <t>Other</t>
  </si>
  <si>
    <t>Total Cost</t>
  </si>
  <si>
    <t>Total CO2</t>
  </si>
  <si>
    <t>Source of GWP information</t>
  </si>
  <si>
    <t>Heated area</t>
  </si>
  <si>
    <t>GWP / m2 / year</t>
  </si>
  <si>
    <t>TAGDÆKNINGSARBEJDE</t>
  </si>
  <si>
    <t>SNEDKERARBEJDE</t>
  </si>
  <si>
    <t>lcaStartYear</t>
  </si>
  <si>
    <t>MURERARBEJDE</t>
  </si>
  <si>
    <t>lcaBuildingYearlyHeating</t>
  </si>
  <si>
    <t>BETONELEMENTARBEJDE</t>
  </si>
  <si>
    <t>LCABUILDINGAREA</t>
  </si>
  <si>
    <t>TØMRERARBEJDE</t>
  </si>
  <si>
    <t>lcaBuildingYearlyExport</t>
  </si>
  <si>
    <t>lcaTotalFloors</t>
  </si>
  <si>
    <t>lcaSiteMachineFuel</t>
  </si>
  <si>
    <t>lcaFloorHeight</t>
  </si>
  <si>
    <t>lcaTotalArea</t>
  </si>
  <si>
    <t>lcaHeatedArea</t>
  </si>
  <si>
    <t>lcaSitePowerConsumption</t>
  </si>
  <si>
    <t>lcaSiteHeatConsumption</t>
  </si>
  <si>
    <t>lcaObservationPeriod</t>
  </si>
  <si>
    <t>lcaBuildingYearlyPower</t>
  </si>
  <si>
    <t>lcaBuildingType</t>
  </si>
  <si>
    <t>Office</t>
  </si>
  <si>
    <t>lcaPowerFutureModel</t>
  </si>
  <si>
    <t>COWI El fremskrivning 2020-2040</t>
  </si>
  <si>
    <t>lcaEvaluationType</t>
  </si>
  <si>
    <t>DGNB</t>
  </si>
  <si>
    <t>lcaBuildingEnergyClass</t>
  </si>
  <si>
    <t>Low energy (BR18)</t>
  </si>
  <si>
    <t>lcaHeatFutureModel</t>
  </si>
  <si>
    <t>COWI Fjernvarme fremskrivning 2020-2040</t>
  </si>
  <si>
    <t>projectName</t>
  </si>
  <si>
    <t>Enfamiliehus</t>
  </si>
  <si>
    <t>Uden GWP Source</t>
  </si>
  <si>
    <t>Uden LCAByg Category</t>
  </si>
  <si>
    <t>Terrændæk</t>
  </si>
  <si>
    <t>1.3.</t>
  </si>
  <si>
    <t>Ydervægge</t>
  </si>
  <si>
    <t>1.4.</t>
  </si>
  <si>
    <t>Ikke-bærende indervægge</t>
  </si>
  <si>
    <t>1.5.</t>
  </si>
  <si>
    <t>Døre</t>
  </si>
  <si>
    <t>1.6.</t>
  </si>
  <si>
    <t>Vinduer</t>
  </si>
  <si>
    <t>1.7.</t>
  </si>
  <si>
    <t>2.1.</t>
  </si>
  <si>
    <t>product</t>
  </si>
  <si>
    <t>2.2.</t>
  </si>
  <si>
    <t>2.3.</t>
  </si>
  <si>
    <t>2.4.</t>
  </si>
  <si>
    <t>2.5.</t>
  </si>
  <si>
    <t>3.1.</t>
  </si>
  <si>
    <t>generic</t>
  </si>
  <si>
    <t>This report documents the environmental impact on the construction.</t>
  </si>
  <si>
    <t>Method</t>
  </si>
  <si>
    <t>Building Area</t>
  </si>
  <si>
    <t>Observation period</t>
  </si>
  <si>
    <t>years</t>
  </si>
  <si>
    <t>Material</t>
  </si>
  <si>
    <t>Total GWP</t>
  </si>
  <si>
    <t>EPD</t>
  </si>
  <si>
    <t>Unit</t>
  </si>
  <si>
    <t>Quantity</t>
  </si>
  <si>
    <t>List of materials and EPD sources</t>
  </si>
  <si>
    <r>
      <t>kg CO</t>
    </r>
    <r>
      <rPr>
        <i/>
        <vertAlign val="subscript"/>
        <sz val="11"/>
        <color theme="1"/>
        <rFont val="Calibri"/>
        <family val="2"/>
        <scheme val="minor"/>
      </rPr>
      <t>2</t>
    </r>
    <r>
      <rPr>
        <i/>
        <sz val="11"/>
        <color theme="1"/>
        <rFont val="Calibri"/>
        <family val="2"/>
        <scheme val="minor"/>
      </rPr>
      <t>e</t>
    </r>
  </si>
  <si>
    <r>
      <t>m</t>
    </r>
    <r>
      <rPr>
        <i/>
        <vertAlign val="superscript"/>
        <sz val="11"/>
        <color theme="1"/>
        <rFont val="Calibri"/>
        <family val="2"/>
        <scheme val="minor"/>
      </rPr>
      <t>2</t>
    </r>
  </si>
  <si>
    <t>abc</t>
  </si>
  <si>
    <t>Area</t>
  </si>
  <si>
    <t>Lifespan</t>
  </si>
  <si>
    <t>GWP Source of EPD / GWP information</t>
  </si>
  <si>
    <t>Summary</t>
  </si>
  <si>
    <t>GWP Consumption by building part</t>
  </si>
  <si>
    <t>GWP by LCA Phase</t>
  </si>
  <si>
    <t>GWP LCA Phases</t>
  </si>
  <si>
    <t>Phase</t>
  </si>
  <si>
    <t>A1A3</t>
  </si>
  <si>
    <t>A4</t>
  </si>
  <si>
    <t>A5</t>
  </si>
  <si>
    <t>B2</t>
  </si>
  <si>
    <t>B4</t>
  </si>
  <si>
    <t>B6</t>
  </si>
  <si>
    <t>C3</t>
  </si>
  <si>
    <t>C4</t>
  </si>
  <si>
    <t>D</t>
  </si>
  <si>
    <t>Color</t>
  </si>
  <si>
    <t>#ffbbcc</t>
  </si>
  <si>
    <t>Source</t>
  </si>
  <si>
    <t>Building Owner</t>
  </si>
  <si>
    <t>LCA Responsible</t>
  </si>
  <si>
    <t>Limit value requirements</t>
  </si>
  <si>
    <r>
      <t>kg CO</t>
    </r>
    <r>
      <rPr>
        <i/>
        <vertAlign val="subscript"/>
        <sz val="11"/>
        <color theme="1"/>
        <rFont val="Calibri"/>
        <family val="2"/>
        <scheme val="minor"/>
      </rPr>
      <t>2</t>
    </r>
    <r>
      <rPr>
        <i/>
        <sz val="11"/>
        <color theme="1"/>
        <rFont val="Calibri"/>
        <family val="2"/>
        <scheme val="minor"/>
      </rPr>
      <t>e / m2 / yr</t>
    </r>
  </si>
  <si>
    <t>Scenario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</si>
</sst>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_-* #,##0.0_-;\-* #,##0.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vertAlign val="subscript"/>
      <sz val="11"/>
      <color theme="1"/>
      <name val="Calibri"/>
      <family val="2"/>
      <scheme val="minor"/>
    </font>
    <font>
      <i/>
      <vertAlign val="superscript"/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1" applyNumberFormat="0" applyFill="0" applyAlignment="0" applyProtection="0"/>
    <xf numFmtId="43" fontId="1" fillId="0" borderId="0" applyFont="0" applyFill="0" applyBorder="0" applyAlignment="0" applyProtection="0"/>
    <xf numFmtId="0" fontId="8" fillId="0" borderId="3" applyNumberFormat="0" applyFill="0" applyAlignment="0" applyProtection="0"/>
  </cellStyleXfs>
  <cellXfs count="18">
    <xf numFmtId="0" fontId="0" fillId="0" borderId="0" xfId="0"/>
    <xf numFmtId="164" fontId="0" fillId="0" borderId="0" xfId="1" applyNumberFormat="1" applyFont="1"/>
    <xf numFmtId="0" fontId="3" fillId="0" borderId="0" xfId="0" applyFont="1"/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0" fontId="2" fillId="0" borderId="1" xfId="2"/>
    <xf numFmtId="0" fontId="3" fillId="0" borderId="0" xfId="0" applyFont="1"/>
    <xf numFmtId="0" fontId="0" fillId="0" borderId="0" xfId="0" applyAlignment="1">
      <alignment horizontal="left" indent="1"/>
    </xf>
    <xf numFmtId="3" fontId="0" fillId="0" borderId="0" xfId="0" applyNumberFormat="1"/>
    <xf numFmtId="0" fontId="4" fillId="0" borderId="2" xfId="0" applyFont="1" applyBorder="1"/>
    <xf numFmtId="0" fontId="0" fillId="0" borderId="2" xfId="0" applyBorder="1"/>
    <xf numFmtId="0" fontId="0" fillId="0" borderId="0" xfId="0" applyAlignment="1">
      <alignment horizontal="right"/>
    </xf>
    <xf numFmtId="0" fontId="5" fillId="0" borderId="0" xfId="0" applyFont="1"/>
    <xf numFmtId="0" fontId="0" fillId="0" borderId="0" xfId="0" applyAlignment="1">
      <alignment wrapText="1"/>
    </xf>
    <xf numFmtId="0" fontId="8" fillId="0" borderId="3" xfId="4"/>
    <xf numFmtId="165" fontId="0" fillId="0" borderId="0" xfId="1" applyNumberFormat="1" applyFont="1"/>
  </cellXfs>
  <cellStyles count="5">
    <cellStyle name="Comma" xfId="1" builtinId="3"/>
    <cellStyle name="Comma 2" xfId="3" xr:uid="{484C4E9A-BBDF-4A0C-85ED-8AA7418FDFF0}"/>
    <cellStyle name="Heading 1" xfId="4" builtinId="16"/>
    <cellStyle name="Heading 2" xfId="2" builtinId="17"/>
    <cellStyle name="Normal" xfId="0" builtinId="0"/>
  </cellStyles>
  <dxfs count="3">
    <dxf>
      <numFmt numFmtId="3" formatCode="#,##0"/>
    </dxf>
    <dxf>
      <numFmt numFmtId="164" formatCode="_-* #,##0_-;\-* #,##0_-;_-* &quot;-&quot;??_-;_-@_-"/>
    </dxf>
    <dxf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2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[lcareport.xlsx]GWP Sources!PivotTable9</c:name>
    <c:fmtId val="4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'GWP Sources'!$I$3</c:f>
              <c:strCache>
                <c:ptCount val="1"/>
                <c:pt idx="0">
                  <c:v>Total Cost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'GWP Sources'!$H$4:$H$7</c:f>
              <c:strCache>
                <c:ptCount val="3"/>
                <c:pt idx="0">
                  <c:v>Uden GWP Source</c:v>
                </c:pt>
                <c:pt idx="1">
                  <c:v>product</c:v>
                </c:pt>
                <c:pt idx="2">
                  <c:v>generic</c:v>
                </c:pt>
              </c:strCache>
            </c:strRef>
          </c:cat>
          <c:val>
            <c:numRef>
              <c:f>'GWP Sources'!$I$4:$I$7</c:f>
              <c:numCache>
                <c:formatCode>_-* #,##0_-;\-* #,##0_-;_-* "-"??_-;_-@_-</c:formatCode>
                <c:ptCount val="3"/>
                <c:pt idx="0">
                  <c:v>695118.91730000009</c:v>
                </c:pt>
                <c:pt idx="1">
                  <c:v>453141.13650000002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C7-4AD0-B2EF-BC7BB62C5AD3}"/>
            </c:ext>
          </c:extLst>
        </c:ser>
        <c:ser>
          <c:idx val="3"/>
          <c:order val="3"/>
          <c:tx>
            <c:strRef>
              <c:f>'GWP Sources'!$L$3</c:f>
              <c:strCache>
                <c:ptCount val="1"/>
                <c:pt idx="0">
                  <c:v>Sum of Field2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'GWP Sources'!$H$4:$H$7</c:f>
              <c:strCache>
                <c:ptCount val="3"/>
                <c:pt idx="0">
                  <c:v>Uden GWP Source</c:v>
                </c:pt>
                <c:pt idx="1">
                  <c:v>product</c:v>
                </c:pt>
                <c:pt idx="2">
                  <c:v>generic</c:v>
                </c:pt>
              </c:strCache>
            </c:strRef>
          </c:cat>
          <c:val>
            <c:numRef>
              <c:f>'GWP Sources'!$L$4:$L$7</c:f>
              <c:numCache>
                <c:formatCode>_-* #,##0_-;\-* #,##0_-;_-* "-"??_-;_-@_-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C7-4AD0-B2EF-BC7BB62C5A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7773440"/>
        <c:axId val="510117744"/>
      </c:barChart>
      <c:barChart>
        <c:barDir val="col"/>
        <c:grouping val="clustered"/>
        <c:varyColors val="0"/>
        <c:ser>
          <c:idx val="1"/>
          <c:order val="1"/>
          <c:tx>
            <c:strRef>
              <c:f>'GWP Sources'!$J$3</c:f>
              <c:strCache>
                <c:ptCount val="1"/>
                <c:pt idx="0">
                  <c:v>Sum of Field1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'GWP Sources'!$H$4:$H$7</c:f>
              <c:strCache>
                <c:ptCount val="3"/>
                <c:pt idx="0">
                  <c:v>Uden GWP Source</c:v>
                </c:pt>
                <c:pt idx="1">
                  <c:v>product</c:v>
                </c:pt>
                <c:pt idx="2">
                  <c:v>generic</c:v>
                </c:pt>
              </c:strCache>
            </c:strRef>
          </c:cat>
          <c:val>
            <c:numRef>
              <c:f>'GWP Sources'!$J$4:$J$7</c:f>
              <c:numCache>
                <c:formatCode>_-* #,##0_-;\-* #,##0_-;_-* "-"??_-;_-@_-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BC7-4AD0-B2EF-BC7BB62C5AD3}"/>
            </c:ext>
          </c:extLst>
        </c:ser>
        <c:ser>
          <c:idx val="2"/>
          <c:order val="2"/>
          <c:tx>
            <c:strRef>
              <c:f>'GWP Sources'!$K$3</c:f>
              <c:strCache>
                <c:ptCount val="1"/>
                <c:pt idx="0">
                  <c:v>Total CO2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'GWP Sources'!$H$4:$H$7</c:f>
              <c:strCache>
                <c:ptCount val="3"/>
                <c:pt idx="0">
                  <c:v>Uden GWP Source</c:v>
                </c:pt>
                <c:pt idx="1">
                  <c:v>product</c:v>
                </c:pt>
                <c:pt idx="2">
                  <c:v>generic</c:v>
                </c:pt>
              </c:strCache>
            </c:strRef>
          </c:cat>
          <c:val>
            <c:numRef>
              <c:f>'GWP Sources'!$K$4:$K$7</c:f>
              <c:numCache>
                <c:formatCode>_-* #,##0_-;\-* #,##0_-;_-* "-"??_-;_-@_-</c:formatCode>
                <c:ptCount val="3"/>
                <c:pt idx="0">
                  <c:v>95580.7175999998</c:v>
                </c:pt>
                <c:pt idx="1">
                  <c:v>39864.8946918117</c:v>
                </c:pt>
                <c:pt idx="2">
                  <c:v>4550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BC7-4AD0-B2EF-BC7BB62C5A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50537296"/>
        <c:axId val="559252816"/>
      </c:barChart>
      <c:catAx>
        <c:axId val="507773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510117744"/>
        <c:crosses val="autoZero"/>
        <c:auto val="1"/>
        <c:lblAlgn val="ctr"/>
        <c:lblOffset val="100"/>
        <c:noMultiLvlLbl val="0"/>
      </c:catAx>
      <c:valAx>
        <c:axId val="510117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a-DK"/>
                  <a:t>DKK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507773440"/>
        <c:crosses val="autoZero"/>
        <c:crossBetween val="between"/>
      </c:valAx>
      <c:valAx>
        <c:axId val="559252816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a-DK"/>
                  <a:t>kg CO2-eq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_-* #,##0_-;\-* #,##0_-;_-* &quot;-&quot;??_-;_-@_-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550537296"/>
        <c:crosses val="max"/>
        <c:crossBetween val="between"/>
      </c:valAx>
      <c:catAx>
        <c:axId val="5505372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5925281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legendEntry>
        <c:idx val="1"/>
        <c:delete val="1"/>
      </c:legendEntry>
      <c:legendEntry>
        <c:idx val="2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 orientation="portrait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[lcareport.xlsx]GWP Consumption!tblGWPConsumption</c:name>
    <c:fmtId val="1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bar"/>
        <c:grouping val="clustered"/>
        <c:varyColors val="0"/>
        <c:ser>
          <c:idx val="1"/>
          <c:order val="1"/>
          <c:tx>
            <c:strRef>
              <c:f>'GWP Consumption'!$C$3</c:f>
              <c:strCache>
                <c:ptCount val="1"/>
                <c:pt idx="0">
                  <c:v>Total Cost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'GWP Consumption'!$A$4:$A$6</c:f>
              <c:multiLvlStrCache>
                <c:ptCount val="1"/>
                <c:lvl>
                  <c:pt idx="0">
                    <c:v>Uden LCAByg Category</c:v>
                  </c:pt>
                </c:lvl>
                <c:lvl>
                  <c:pt idx="0">
                    <c:v>Uden LCAByg Category</c:v>
                  </c:pt>
                </c:lvl>
              </c:multiLvlStrCache>
            </c:multiLvlStrRef>
          </c:cat>
          <c:val>
            <c:numRef>
              <c:f>'GWP Consumption'!$C$4:$C$6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BD-4C55-A33A-73534C140D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556779327"/>
        <c:axId val="867515391"/>
      </c:barChart>
      <c:barChart>
        <c:barDir val="bar"/>
        <c:grouping val="clustered"/>
        <c:varyColors val="0"/>
        <c:ser>
          <c:idx val="0"/>
          <c:order val="0"/>
          <c:tx>
            <c:strRef>
              <c:f>'GWP Consumption'!$B$3</c:f>
              <c:strCache>
                <c:ptCount val="1"/>
                <c:pt idx="0">
                  <c:v>Total CO2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'GWP Consumption'!$A$4:$A$6</c:f>
              <c:multiLvlStrCache>
                <c:ptCount val="1"/>
                <c:lvl>
                  <c:pt idx="0">
                    <c:v>Uden LCAByg Category</c:v>
                  </c:pt>
                </c:lvl>
                <c:lvl>
                  <c:pt idx="0">
                    <c:v>Uden LCAByg Category</c:v>
                  </c:pt>
                </c:lvl>
              </c:multiLvlStrCache>
            </c:multiLvlStrRef>
          </c:cat>
          <c:val>
            <c:numRef>
              <c:f>'GWP Consumption'!$B$4:$B$6</c:f>
              <c:numCache>
                <c:formatCode>#,##0</c:formatCode>
                <c:ptCount val="1"/>
                <c:pt idx="0">
                  <c:v>100130.7176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BD-4C55-A33A-73534C140D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70"/>
        <c:axId val="2093645071"/>
        <c:axId val="1462782143"/>
      </c:barChart>
      <c:catAx>
        <c:axId val="155677932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867515391"/>
        <c:crosses val="autoZero"/>
        <c:auto val="1"/>
        <c:lblAlgn val="ctr"/>
        <c:lblOffset val="100"/>
        <c:noMultiLvlLbl val="0"/>
      </c:catAx>
      <c:valAx>
        <c:axId val="8675153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1556779327"/>
        <c:crosses val="autoZero"/>
        <c:crossBetween val="between"/>
      </c:valAx>
      <c:valAx>
        <c:axId val="1462782143"/>
        <c:scaling>
          <c:orientation val="minMax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a-DK"/>
                  <a:t>GWP (kg CO2e)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2093645071"/>
        <c:crosses val="max"/>
        <c:crossBetween val="between"/>
      </c:valAx>
      <c:catAx>
        <c:axId val="2093645071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462782143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'Project Values'!$K$3</c:f>
              <c:strCache>
                <c:ptCount val="1"/>
                <c:pt idx="0">
                  <c:v>Value</c:v>
                </c:pt>
              </c:strCache>
            </c:strRef>
          </c:tx>
          <c:spPr>
            <a:pattFill prst="narHorz">
              <a:fgClr>
                <a:schemeClr val="accent6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strRef>
              <c:f>'Project Values'!$J$4:$J$12</c:f>
              <c:strCache>
                <c:ptCount val="9"/>
                <c:pt idx="0">
                  <c:v>A1A3</c:v>
                </c:pt>
                <c:pt idx="1">
                  <c:v>A4</c:v>
                </c:pt>
                <c:pt idx="2">
                  <c:v>A5</c:v>
                </c:pt>
                <c:pt idx="3">
                  <c:v>B2</c:v>
                </c:pt>
                <c:pt idx="4">
                  <c:v>B4</c:v>
                </c:pt>
                <c:pt idx="5">
                  <c:v>B6</c:v>
                </c:pt>
                <c:pt idx="6">
                  <c:v>C3</c:v>
                </c:pt>
                <c:pt idx="7">
                  <c:v>C4</c:v>
                </c:pt>
                <c:pt idx="8">
                  <c:v>D</c:v>
                </c:pt>
              </c:strCache>
            </c:strRef>
          </c:cat>
          <c:val>
            <c:numRef>
              <c:f>'Project Values'!$K$4:$K$12</c:f>
              <c:numCache>
                <c:formatCode>#,##0</c:formatCode>
                <c:ptCount val="9"/>
                <c:pt idx="0">
                  <c:v>100</c:v>
                </c:pt>
                <c:pt idx="1">
                  <c:v>200</c:v>
                </c:pt>
                <c:pt idx="2">
                  <c:v>200</c:v>
                </c:pt>
                <c:pt idx="3">
                  <c:v>200</c:v>
                </c:pt>
                <c:pt idx="4">
                  <c:v>200</c:v>
                </c:pt>
                <c:pt idx="5">
                  <c:v>200</c:v>
                </c:pt>
                <c:pt idx="6">
                  <c:v>200</c:v>
                </c:pt>
                <c:pt idx="7">
                  <c:v>200</c:v>
                </c:pt>
                <c:pt idx="8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ED-4C2F-9215-F6718BF94B4B}"/>
            </c:ext>
          </c:extLst>
        </c:ser>
        <c:ser>
          <c:idx val="1"/>
          <c:order val="1"/>
          <c:tx>
            <c:strRef>
              <c:f>'Project Values'!$L$3</c:f>
              <c:strCache>
                <c:ptCount val="1"/>
                <c:pt idx="0">
                  <c:v>Color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'Project Values'!$J$4:$J$12</c:f>
              <c:strCache>
                <c:ptCount val="9"/>
                <c:pt idx="0">
                  <c:v>A1A3</c:v>
                </c:pt>
                <c:pt idx="1">
                  <c:v>A4</c:v>
                </c:pt>
                <c:pt idx="2">
                  <c:v>A5</c:v>
                </c:pt>
                <c:pt idx="3">
                  <c:v>B2</c:v>
                </c:pt>
                <c:pt idx="4">
                  <c:v>B4</c:v>
                </c:pt>
                <c:pt idx="5">
                  <c:v>B6</c:v>
                </c:pt>
                <c:pt idx="6">
                  <c:v>C3</c:v>
                </c:pt>
                <c:pt idx="7">
                  <c:v>C4</c:v>
                </c:pt>
                <c:pt idx="8">
                  <c:v>D</c:v>
                </c:pt>
              </c:strCache>
            </c:strRef>
          </c:cat>
          <c:val>
            <c:numRef>
              <c:f>'Project Values'!$L$4:$L$12</c:f>
              <c:numCache>
                <c:formatCode>General</c:formatCode>
                <c:ptCount val="9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4ED-4C2F-9215-F6718BF94B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66762127"/>
        <c:axId val="528623119"/>
      </c:barChart>
      <c:catAx>
        <c:axId val="666762127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528623119"/>
        <c:crosses val="autoZero"/>
        <c:auto val="1"/>
        <c:lblAlgn val="ctr"/>
        <c:lblOffset val="100"/>
        <c:noMultiLvlLbl val="0"/>
      </c:catAx>
      <c:valAx>
        <c:axId val="528623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a-DK"/>
                  <a:t>kg CO2e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66676212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280987</xdr:colOff>
      <xdr:row>78</xdr:row>
      <xdr:rowOff>109538</xdr:rowOff>
    </xdr:from>
    <xdr:to>
      <xdr:col>7</xdr:col>
      <xdr:colOff>254000</xdr:colOff>
      <xdr:row>93</xdr:row>
      <xdr:rowOff>152401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879B8EA7-5A5E-415F-B577-130376E06E6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428625</xdr:colOff>
      <xdr:row>41</xdr:row>
      <xdr:rowOff>147636</xdr:rowOff>
    </xdr:from>
    <xdr:to>
      <xdr:col>7</xdr:col>
      <xdr:colOff>254000</xdr:colOff>
      <xdr:row>76</xdr:row>
      <xdr:rowOff>31750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92AF885C-F794-4A3E-8F4B-963F3579C7B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6</xdr:col>
      <xdr:colOff>571500</xdr:colOff>
      <xdr:row>0</xdr:row>
      <xdr:rowOff>57150</xdr:rowOff>
    </xdr:from>
    <xdr:to>
      <xdr:col>6</xdr:col>
      <xdr:colOff>2247900</xdr:colOff>
      <xdr:row>7</xdr:row>
      <xdr:rowOff>133350</xdr:rowOff>
    </xdr:to>
    <xdr:pic>
      <xdr:nvPicPr>
        <xdr:cNvPr id="4" name="Picture 3" descr="Life cycle assessment of a building">
          <a:extLst>
            <a:ext uri="{FF2B5EF4-FFF2-40B4-BE49-F238E27FC236}">
              <a16:creationId xmlns:a16="http://schemas.microsoft.com/office/drawing/2014/main" id="{B5D044C3-DD3B-4820-BC4B-81FEACCFCB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39075" y="57150"/>
          <a:ext cx="1676400" cy="1676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257175</xdr:colOff>
      <xdr:row>22</xdr:row>
      <xdr:rowOff>71437</xdr:rowOff>
    </xdr:from>
    <xdr:to>
      <xdr:col>7</xdr:col>
      <xdr:colOff>301625</xdr:colOff>
      <xdr:row>38</xdr:row>
      <xdr:rowOff>174625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5D62593E-9448-4129-884F-AEABE191B7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gnus Therkildsen" refreshedDate="44834.576425231484" createdVersion="6" refreshedVersion="6" minRefreshableVersion="3" recordCount="13" xr:uid="{37C3A371-4836-4D15-A66B-CEC976499F6B}">
  <cacheSource type="worksheet">
    <worksheetSource name="tblLCASources"/>
  </cacheSource>
  <cacheFields count="7">
    <cacheField name="Position" numFmtId="0">
      <sharedItems/>
    </cacheField>
    <cacheField name="Group" numFmtId="0">
      <sharedItems count="9">
        <s v="Uden GWP Source"/>
        <s v="product"/>
        <s v="generic"/>
        <s v="Døre" u="1"/>
        <s v="Terrændæk" u="1"/>
        <s v="Tage" u="1"/>
        <s v="Ydervægge" u="1"/>
        <s v="Uden LCAByg Category" u="1"/>
        <s v="Vinduer" u="1"/>
      </sharedItems>
    </cacheField>
    <cacheField name="Item" numFmtId="0">
      <sharedItems/>
    </cacheField>
    <cacheField name="GWP" numFmtId="0">
      <sharedItems containsSemiMixedTypes="0" containsString="0" containsNumber="1" minValue="0" maxValue="95580.7175999998"/>
    </cacheField>
    <cacheField name="Price" numFmtId="0">
      <sharedItems containsSemiMixedTypes="0" containsString="0" containsNumber="1" minValue="0" maxValue="283018.66220000002"/>
    </cacheField>
    <cacheField name="Field1" numFmtId="0" formula=" 0" databaseField="0"/>
    <cacheField name="Field2" numFmtId="0" formula=" 0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gnus Therkildsen" refreshedDate="44834.66114837963" createdVersion="6" refreshedVersion="6" minRefreshableVersion="3" recordCount="1" xr:uid="{980B2F40-2963-4FE2-AF71-30A19B2C7678}">
  <cacheSource type="worksheet">
    <worksheetSource name="tblGWPConsumption"/>
  </cacheSource>
  <cacheFields count="5">
    <cacheField name="Position" numFmtId="0">
      <sharedItems/>
    </cacheField>
    <cacheField name="Group" numFmtId="0">
      <sharedItems count="7">
        <s v="Uden LCAByg Category"/>
        <s v="Døre" u="1"/>
        <s v="Ikke-bærende indervægge" u="1"/>
        <s v="Terrændæk" u="1"/>
        <s v="Tage" u="1"/>
        <s v="Ydervægge" u="1"/>
        <s v="Vinduer" u="1"/>
      </sharedItems>
    </cacheField>
    <cacheField name="Item" numFmtId="0">
      <sharedItems count="15">
        <s v="Uden LCAByg Category"/>
        <s v="Fast vindue, plast, 1.188 x 1.188 mm, 3 lags, B-mærket" u="1"/>
        <s v="Gitterspær, let tag, 30°, U-værdi 0,10 m²K" u="1"/>
        <s v="Terrændæk, 150 mm Leca/300 mm EPS/beton" u="1"/>
        <s v="568 mm hulmur, tegl/300 mm isolering/letklinker" u="1"/>
        <s v="Betontagsten på diffusionsåbent undertag" u="1"/>
        <s v="Fibercement bølgeplader, B7, lægter pr. 460 mm" u="1"/>
        <s v="Indervægge" u="1"/>
        <s v="Uden Overskrift" u="1"/>
        <s v="Ydervægge" u="1"/>
        <s v="Røde vingetagsten på diffusionsåbent undertag" u="1"/>
        <s v="95 mm stålskelet, 2 x 1 lag gipsplader" u="1"/>
        <s v="Terrassedør, 948 x 2.118 mm, fyrretræ med 1 stk. 3 lags rude" u="1"/>
        <s v="Facadedør, 948 x 2.115 mm, BD-30, glat overflade" u="1"/>
        <s v="Dobbelt stålskelet, 2 x 3 lag gipsplader" u="1"/>
      </sharedItems>
    </cacheField>
    <cacheField name="GWP" numFmtId="0">
      <sharedItems containsSemiMixedTypes="0" containsString="0" containsNumber="1" minValue="100130.7176" maxValue="100130.7176"/>
    </cacheField>
    <cacheField name="Price" numFmtId="0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3">
  <r>
    <s v="1.1."/>
    <x v="0"/>
    <s v="Uden LCAByg Category"/>
    <n v="95580.7175999998"/>
    <n v="0"/>
  </r>
  <r>
    <s v="1.2."/>
    <x v="0"/>
    <s v="Terrændæk"/>
    <n v="0"/>
    <n v="52582.942000000003"/>
  </r>
  <r>
    <s v="1.3."/>
    <x v="0"/>
    <s v="Ydervægge"/>
    <n v="0"/>
    <n v="283018.66220000002"/>
  </r>
  <r>
    <s v="1.4."/>
    <x v="0"/>
    <s v="Ikke-bærende indervægge"/>
    <n v="0"/>
    <n v="100551.5528"/>
  </r>
  <r>
    <s v="1.5."/>
    <x v="0"/>
    <s v="Døre"/>
    <n v="0"/>
    <n v="13531.395"/>
  </r>
  <r>
    <s v="1.6."/>
    <x v="0"/>
    <s v="Vinduer"/>
    <n v="0"/>
    <n v="9724.9320000000007"/>
  </r>
  <r>
    <s v="1.7."/>
    <x v="0"/>
    <s v="Tage"/>
    <n v="0"/>
    <n v="235709.4333"/>
  </r>
  <r>
    <s v="2.1."/>
    <x v="1"/>
    <s v="Terrændæk"/>
    <n v="12381.3384718486"/>
    <n v="130278.924"/>
  </r>
  <r>
    <s v="2.2."/>
    <x v="1"/>
    <s v="Ydervægge"/>
    <n v="13611.6052240594"/>
    <n v="115969.0995"/>
  </r>
  <r>
    <s v="2.3."/>
    <x v="1"/>
    <s v="Døre"/>
    <n v="347.6"/>
    <n v="22959.216400000001"/>
  </r>
  <r>
    <s v="2.4."/>
    <x v="1"/>
    <s v="Vinduer"/>
    <n v="1762.0920000000001"/>
    <n v="25289.2745"/>
  </r>
  <r>
    <s v="2.5."/>
    <x v="1"/>
    <s v="Tage"/>
    <n v="11762.2589959037"/>
    <n v="158644.62210000001"/>
  </r>
  <r>
    <s v="3.1."/>
    <x v="2"/>
    <s v="Uden LCAByg Category"/>
    <n v="4550"/>
    <n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">
  <r>
    <s v="1.1."/>
    <x v="0"/>
    <x v="0"/>
    <n v="100130.7176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2A780DA-758E-45AF-8C25-9FE4D9B22AB0}" name="tblGWPConsumption" cacheId="1" applyNumberFormats="0" applyBorderFormats="0" applyFontFormats="0" applyPatternFormats="0" applyAlignmentFormats="0" applyWidthHeightFormats="1" dataCaption="Values" updatedVersion="6" minRefreshableVersion="3" useAutoFormatting="1" colGrandTotals="0" itemPrintTitles="1" createdVersion="6" indent="0" showHeaders="0" outline="1" outlineData="1" multipleFieldFilters="0" chartFormat="2" rowHeaderCaption="Building Part">
  <location ref="A3:C6" firstHeaderRow="0" firstDataRow="1" firstDataCol="1"/>
  <pivotFields count="5">
    <pivotField showAll="0"/>
    <pivotField axis="axisRow" showAll="0" sortType="ascending">
      <items count="8">
        <item m="1" x="1"/>
        <item m="1" x="4"/>
        <item m="1" x="3"/>
        <item x="0"/>
        <item m="1" x="6"/>
        <item m="1" x="5"/>
        <item m="1"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Row" showAll="0">
      <items count="16">
        <item m="1" x="5"/>
        <item m="1" x="13"/>
        <item m="1" x="1"/>
        <item m="1" x="6"/>
        <item m="1" x="2"/>
        <item m="1" x="7"/>
        <item m="1" x="12"/>
        <item m="1" x="3"/>
        <item m="1" x="8"/>
        <item m="1" x="9"/>
        <item x="0"/>
        <item m="1" x="4"/>
        <item m="1" x="10"/>
        <item m="1" x="14"/>
        <item m="1" x="11"/>
        <item t="default"/>
      </items>
    </pivotField>
    <pivotField dataField="1" showAll="0"/>
    <pivotField dataField="1" showAll="0"/>
  </pivotFields>
  <rowFields count="2">
    <field x="1"/>
    <field x="2"/>
  </rowFields>
  <rowItems count="3">
    <i>
      <x v="3"/>
    </i>
    <i r="1">
      <x v="10"/>
    </i>
    <i t="grand">
      <x/>
    </i>
  </rowItems>
  <colFields count="1">
    <field x="-2"/>
  </colFields>
  <colItems count="2">
    <i>
      <x/>
    </i>
    <i i="1">
      <x v="1"/>
    </i>
  </colItems>
  <dataFields count="2">
    <dataField name="Total CO2" fld="3" baseField="0" baseItem="0" numFmtId="3"/>
    <dataField name="Total Cost" fld="4" baseField="0" baseItem="0" numFmtId="3"/>
  </dataFields>
  <chartFormats count="2">
    <chartFormat chart="1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A5557E3-CAFC-4368-83C1-6EF6D61DBA57}" name="PivotTable9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7" rowHeaderCaption="Summary">
  <location ref="H3:L7" firstHeaderRow="0" firstDataRow="1" firstDataCol="1"/>
  <pivotFields count="7">
    <pivotField showAll="0"/>
    <pivotField axis="axisRow" showAll="0">
      <items count="10">
        <item m="1" x="3"/>
        <item m="1" x="5"/>
        <item m="1" x="4"/>
        <item m="1" x="7"/>
        <item m="1" x="8"/>
        <item m="1" x="6"/>
        <item x="0"/>
        <item x="1"/>
        <item x="2"/>
        <item t="default"/>
      </items>
    </pivotField>
    <pivotField showAll="0"/>
    <pivotField dataField="1" showAll="0"/>
    <pivotField dataField="1" showAll="0"/>
    <pivotField dataField="1" dragToRow="0" dragToCol="0" dragToPage="0" showAll="0" defaultSubtotal="0"/>
    <pivotField dataField="1" dragToRow="0" dragToCol="0" dragToPage="0" showAll="0" defaultSubtotal="0"/>
  </pivotFields>
  <rowFields count="1">
    <field x="1"/>
  </rowFields>
  <rowItems count="4">
    <i>
      <x v="6"/>
    </i>
    <i>
      <x v="7"/>
    </i>
    <i>
      <x v="8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Total Cost" fld="4" baseField="0" baseItem="0"/>
    <dataField name="Sum of Field1" fld="5" baseField="0" baseItem="0"/>
    <dataField name="Total CO2" fld="3" baseField="0" baseItem="0"/>
    <dataField name="Sum of Field2" fld="6" baseField="0" baseItem="0"/>
  </dataFields>
  <formats count="1">
    <format dxfId="1">
      <pivotArea outline="0" collapsedLevelsAreSubtotals="1" fieldPosition="0"/>
    </format>
  </formats>
  <chartFormats count="8">
    <chartFormat chart="4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5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4" format="6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" format="7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6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3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6" format="14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6" format="15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A9EF6961-30C8-432E-8B3A-CC706CCE3C00}" name="tblGWPMaterials" displayName="tblGWPMaterials" ref="A3:H4" totalsRowShown="0">
  <autoFilter ref="A3:H4" xr:uid="{5C4242B0-8D59-4119-8602-CA284C6FBF21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6" xr3:uid="{31012C23-1BCE-4D11-BDC0-9D16EEAD4AD2}" name="Area"/>
    <tableColumn id="1" xr3:uid="{D0FE4102-824F-43ED-A87E-E7B97E75A155}" name="Material"/>
    <tableColumn id="7" xr3:uid="{A2BF4C92-AE41-4DAF-BAE2-687B86BA9131}" name="Lifespan"/>
    <tableColumn id="2" xr3:uid="{33CD3A58-7BAC-4540-A980-613B622CDF69}" name="Total GWP"/>
    <tableColumn id="4" xr3:uid="{847E8998-9289-4373-840A-4A2B0417785E}" name="Unit"/>
    <tableColumn id="5" xr3:uid="{611A5486-65EE-4385-9C9C-7BF2DC8FC822}" name="Quantity"/>
    <tableColumn id="8" xr3:uid="{BB2CC840-174B-4976-BD79-39F2A07516B0}" name="Source"/>
    <tableColumn id="3" xr3:uid="{FB559FCD-28F4-4361-A6E7-19748216DD03}" name="EPD" dataDxfId="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14A89E2-9CCE-4D41-90DC-EC8C0748236C}" name="tblLCASources" displayName="tblLCASources" ref="A3:E16" totalsRowShown="0">
  <autoFilter ref="A3:E16" xr:uid="{E1B290AC-8E0D-464B-A096-559255C3A84C}"/>
  <tableColumns count="5">
    <tableColumn id="1" xr3:uid="{3BC13A92-80CF-48E4-AE17-B76BD8ADA124}" name="Position"/>
    <tableColumn id="5" xr3:uid="{2DE3CD70-376B-43F5-A2C8-3E1D795F8581}" name="Group"/>
    <tableColumn id="2" xr3:uid="{EEA14ED0-5DE2-4519-A6CC-2708D31777E2}" name="Item"/>
    <tableColumn id="3" xr3:uid="{499E42A2-834F-4AAA-9E81-80E59214E598}" name="GWP"/>
    <tableColumn id="4" xr3:uid="{6C797AEA-7C93-4C48-B258-144047E09031}" name="Pric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EBBEAEA-3C89-4891-9190-6E6AF4EF1036}" name="tblGWPConsumption" displayName="tblGWPConsumption" ref="A1:E2" totalsRowShown="0">
  <autoFilter ref="A1:E2" xr:uid="{9FD8F5EA-AD9E-417E-BA74-855A54F0251C}"/>
  <tableColumns count="5">
    <tableColumn id="1" xr3:uid="{3E7704E0-0286-4BE1-A620-8AF4413DF6B6}" name="Position"/>
    <tableColumn id="2" xr3:uid="{0C65C0CC-FBEE-4148-8656-FE7733550C8E}" name="Group"/>
    <tableColumn id="3" xr3:uid="{BBE00F3A-753F-48DA-A685-9971FE8E2DFD}" name="Item"/>
    <tableColumn id="4" xr3:uid="{FBF41CAB-FABC-4D17-9D42-79B3FA9D2254}" name="GWP"/>
    <tableColumn id="5" xr3:uid="{1935C1FB-311B-4051-BD72-4457D9444CA9}" name="Price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F49DDC4-E491-4EB5-9F97-65BA34BC29AA}" name="tblConstants" displayName="tblConstants" ref="A3:B21" totalsRowShown="0">
  <autoFilter ref="A3:B21" xr:uid="{A8333FD0-2C8D-4FE9-92D8-A0F124B19155}"/>
  <tableColumns count="2">
    <tableColumn id="1" xr3:uid="{5DEE705F-39F7-4B42-9EA9-6E85ECD04FDA}" name="Name"/>
    <tableColumn id="2" xr3:uid="{F37F8D25-6BD8-4CF8-9D90-C0F92554E5B1}" name="Valu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BEB353F-559D-4949-9149-9473D225A9DF}" name="tblVariables" displayName="tblVariables" ref="D3:E8" totalsRowShown="0">
  <autoFilter ref="D3:E8" xr:uid="{14D05C0D-F016-443A-86C9-672AFA10DE12}"/>
  <tableColumns count="2">
    <tableColumn id="1" xr3:uid="{A432ABCC-2C00-40D5-9437-47DE4754525D}" name="Name"/>
    <tableColumn id="2" xr3:uid="{3C308FD0-6706-4D29-8D12-61A502FF544D}" name="Value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F6BE2B8-4472-44E9-8A78-F2AC67ECA138}" name="tblProjectInfo" displayName="tblProjectInfo" ref="G3:H4" totalsRowShown="0">
  <autoFilter ref="G3:H4" xr:uid="{FA311121-E2F5-4B4C-A4A6-5358F7F508B0}"/>
  <tableColumns count="2">
    <tableColumn id="1" xr3:uid="{E09AC198-A6BC-48A4-A7AE-9522D3286CAC}" name="Name"/>
    <tableColumn id="2" xr3:uid="{633146D3-9A6E-4449-91CA-468D70E8D33D}" name="Valu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EDF37088-8007-4D41-B63F-40903E180268}" name="tblGWPPhases" displayName="tblGWPPhases" ref="J3:L12" totalsRowShown="0">
  <autoFilter ref="J3:L12" xr:uid="{1144BEDA-2DA6-48FC-9F46-50B3C05D7552}"/>
  <tableColumns count="3">
    <tableColumn id="1" xr3:uid="{0F9F4C5B-5913-4616-AAB5-80E679026FE1}" name="Phase"/>
    <tableColumn id="2" xr3:uid="{27C01916-3D93-440C-A694-430CFD3EEA38}" name="Value" dataDxfId="0"/>
    <tableColumn id="3" xr3:uid="{A99EA188-D930-46C8-BD70-E98DF9BAE896}" name="Color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38347-BD97-4888-AE42-64C2A2FFC0D8}">
  <sheetPr>
    <tabColor theme="9"/>
  </sheetPr>
  <dimension ref="A1:H79"/>
  <sheetViews>
    <sheetView showGridLines="0" tabSelected="1" zoomScaleNormal="100" workbookViewId="0">
      <selection activeCell="B9" sqref="B9"/>
    </sheetView>
  </sheetViews>
  <sheetFormatPr defaultRowHeight="15" x14ac:dyDescent="0.25"/>
  <cols>
    <col min="1" max="1" width="25" bestFit="1" customWidth="1"/>
    <col min="2" max="2" width="37.5703125" customWidth="1"/>
    <col min="3" max="3" width="9.7109375" bestFit="1" customWidth="1"/>
    <col min="6" max="6" width="8.7109375" bestFit="1" customWidth="1"/>
    <col min="7" max="7" width="41" customWidth="1"/>
  </cols>
  <sheetData>
    <row r="1" spans="1:8" ht="36" x14ac:dyDescent="0.55000000000000004">
      <c r="A1" s="11" t="s">
        <v>11</v>
      </c>
      <c r="B1" s="12"/>
      <c r="C1" s="12"/>
      <c r="D1" s="12"/>
      <c r="E1" s="12"/>
      <c r="F1" s="12"/>
      <c r="G1" s="12"/>
      <c r="H1" s="12"/>
    </row>
    <row r="3" spans="1:8" s="3" customFormat="1" x14ac:dyDescent="0.25">
      <c r="A3" s="3" t="s">
        <v>76</v>
      </c>
    </row>
    <row r="4" spans="1:8" s="3" customFormat="1" x14ac:dyDescent="0.25">
      <c r="G4"/>
    </row>
    <row r="5" spans="1:8" x14ac:dyDescent="0.25">
      <c r="A5" s="2" t="s">
        <v>13</v>
      </c>
      <c r="B5" s="13" t="str">
        <f>_xlfn.XLOOKUP("projectName", tblProjectInfo[Name], tblProjectInfo[Value])</f>
        <v>Enfamiliehus</v>
      </c>
      <c r="C5" s="14"/>
    </row>
    <row r="6" spans="1:8" s="3" customFormat="1" x14ac:dyDescent="0.25">
      <c r="A6" s="8" t="s">
        <v>110</v>
      </c>
      <c r="B6" s="13" t="e">
        <f>_xlfn.XLOOKUP("lcaBuildingOwner", tblVariables[Name], tblVariables[Value])</f>
        <v>#N/A</v>
      </c>
      <c r="C6" s="14"/>
    </row>
    <row r="7" spans="1:8" s="3" customFormat="1" x14ac:dyDescent="0.25">
      <c r="A7" s="8" t="s">
        <v>111</v>
      </c>
      <c r="B7" s="13" t="e">
        <f>_xlfn.XLOOKUP("lcaLCAResponsible", tblVariables[Name], tblVariables[Value])</f>
        <v>#N/A</v>
      </c>
      <c r="C7" s="14"/>
    </row>
    <row r="8" spans="1:8" x14ac:dyDescent="0.25">
      <c r="A8" s="2" t="s">
        <v>12</v>
      </c>
      <c r="B8">
        <f>_xlfn.XLOOKUP("lcastartYear", tblConstants[Name], tblConstants[Value])</f>
        <v>2022</v>
      </c>
      <c r="C8" s="14"/>
    </row>
    <row r="9" spans="1:8" s="3" customFormat="1" x14ac:dyDescent="0.25">
      <c r="A9" s="8" t="s">
        <v>77</v>
      </c>
      <c r="B9" s="13" t="str">
        <f>_xlfn.XLOOKUP("lcaEvaluationType", tblVariables[Name], tblVariables[Value])</f>
        <v>DGNB</v>
      </c>
      <c r="C9" s="14"/>
    </row>
    <row r="10" spans="1:8" x14ac:dyDescent="0.25">
      <c r="A10" s="2"/>
      <c r="C10" s="14"/>
    </row>
    <row r="11" spans="1:8" ht="18" x14ac:dyDescent="0.35">
      <c r="A11" s="2" t="s">
        <v>19</v>
      </c>
      <c r="B11" s="1" t="e">
        <f>_xlfn.XLOOKUP("lcaGWPTotal", tblConstants[Name], tblConstants[Value])</f>
        <v>#N/A</v>
      </c>
      <c r="C11" s="14" t="s">
        <v>87</v>
      </c>
    </row>
    <row r="12" spans="1:8" s="3" customFormat="1" ht="18" x14ac:dyDescent="0.35">
      <c r="A12" s="8" t="s">
        <v>25</v>
      </c>
      <c r="B12" s="17" t="e">
        <f>_xlfn.XLOOKUP("lcaGWPTotalPerYearPerArea", tblConstants[Name], tblConstants[Value])</f>
        <v>#N/A</v>
      </c>
      <c r="C12" s="14" t="s">
        <v>113</v>
      </c>
    </row>
    <row r="13" spans="1:8" s="3" customFormat="1" ht="17.25" x14ac:dyDescent="0.25">
      <c r="A13" s="8" t="s">
        <v>78</v>
      </c>
      <c r="B13" s="1" t="e">
        <f>_xlfn.XLOOKUP("lcaGWPArea", tblConstants[Name], tblConstants[Value])</f>
        <v>#N/A</v>
      </c>
      <c r="C13" s="14" t="s">
        <v>88</v>
      </c>
    </row>
    <row r="14" spans="1:8" ht="17.25" x14ac:dyDescent="0.25">
      <c r="A14" s="8" t="s">
        <v>24</v>
      </c>
      <c r="B14" s="1">
        <f>_xlfn.XLOOKUP("lcaHeatedArea", tblConstants[Name], tblConstants[Value])</f>
        <v>150</v>
      </c>
      <c r="C14" s="14" t="s">
        <v>88</v>
      </c>
    </row>
    <row r="15" spans="1:8" x14ac:dyDescent="0.25">
      <c r="A15" s="8" t="s">
        <v>79</v>
      </c>
      <c r="B15" s="1">
        <f>_xlfn.XLOOKUP("lcaObservationPeriod", tblConstants[Name], tblConstants[Value])</f>
        <v>50</v>
      </c>
      <c r="C15" s="14" t="s">
        <v>80</v>
      </c>
    </row>
    <row r="16" spans="1:8" s="3" customFormat="1" ht="18" x14ac:dyDescent="0.35">
      <c r="A16" s="8" t="s">
        <v>112</v>
      </c>
      <c r="B16" s="1" t="e">
        <f>_xlfn.XLOOKUP("lcaGWPTarget", tblConstants[Name], tblConstants[Value])</f>
        <v>#N/A</v>
      </c>
      <c r="C16" s="14" t="s">
        <v>113</v>
      </c>
    </row>
    <row r="17" spans="1:4" s="3" customFormat="1" x14ac:dyDescent="0.25">
      <c r="A17" s="8" t="s">
        <v>114</v>
      </c>
      <c r="B17" s="13" t="e">
        <f>_xlfn.XLOOKUP("lcaScenario", tblVariables[Name], tblVariables[Value])</f>
        <v>#N/A</v>
      </c>
      <c r="C17" s="14"/>
    </row>
    <row r="18" spans="1:4" s="3" customFormat="1" x14ac:dyDescent="0.25">
      <c r="A18" s="8"/>
      <c r="B18" s="1"/>
      <c r="C18" s="14"/>
    </row>
    <row r="19" spans="1:4" x14ac:dyDescent="0.25">
      <c r="C19" s="14"/>
    </row>
    <row r="20" spans="1:4" ht="20.25" thickBot="1" x14ac:dyDescent="0.35">
      <c r="A20" s="16" t="s">
        <v>95</v>
      </c>
      <c r="B20" s="16"/>
      <c r="C20" s="16"/>
      <c r="D20" s="16"/>
    </row>
    <row r="21" spans="1:4" ht="15.75" thickTop="1" x14ac:dyDescent="0.25">
      <c r="A21" s="3"/>
      <c r="B21" s="3"/>
      <c r="C21" s="3"/>
      <c r="D21" s="3"/>
    </row>
    <row r="41" spans="1:4" ht="18" thickBot="1" x14ac:dyDescent="0.35">
      <c r="A41" s="7" t="s">
        <v>14</v>
      </c>
      <c r="B41" s="7"/>
      <c r="C41" s="7"/>
      <c r="D41" s="7"/>
    </row>
    <row r="42" spans="1:4" ht="15.75" thickTop="1" x14ac:dyDescent="0.25"/>
    <row r="78" spans="1:4" ht="18" thickBot="1" x14ac:dyDescent="0.35">
      <c r="A78" s="7" t="s">
        <v>23</v>
      </c>
      <c r="B78" s="7"/>
      <c r="C78" s="7"/>
      <c r="D78" s="7"/>
    </row>
    <row r="79" spans="1:4" ht="15.75" thickTop="1" x14ac:dyDescent="0.25"/>
  </sheetData>
  <pageMargins left="0.25" right="0.25" top="0.75" bottom="0.75" header="0.3" footer="0.3"/>
  <pageSetup paperSize="9" scale="89" orientation="landscape" horizontalDpi="200" verticalDpi="200" r:id="rId1"/>
  <rowBreaks count="2" manualBreakCount="2">
    <brk id="40" max="7" man="1"/>
    <brk id="77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20BC16-15BC-4D09-8C44-95107440F3E8}">
  <sheetPr>
    <tabColor theme="9"/>
  </sheetPr>
  <dimension ref="A1:H4"/>
  <sheetViews>
    <sheetView showGridLines="0" zoomScaleNormal="100" workbookViewId="0"/>
  </sheetViews>
  <sheetFormatPr defaultRowHeight="15" x14ac:dyDescent="0.25"/>
  <cols>
    <col min="1" max="1" width="25" style="3" bestFit="1" customWidth="1"/>
    <col min="2" max="2" width="38.140625" style="3" customWidth="1"/>
    <col min="3" max="3" width="9.7109375" style="3" bestFit="1" customWidth="1"/>
    <col min="4" max="5" width="9.140625" style="3"/>
    <col min="6" max="6" width="8.7109375" style="3" bestFit="1" customWidth="1"/>
    <col min="7" max="7" width="8.7109375" style="3" customWidth="1"/>
    <col min="8" max="8" width="41" style="15" customWidth="1"/>
    <col min="9" max="16384" width="9.140625" style="3"/>
  </cols>
  <sheetData>
    <row r="1" spans="1:8" ht="18" thickBot="1" x14ac:dyDescent="0.35">
      <c r="A1" s="7" t="s">
        <v>86</v>
      </c>
      <c r="B1" s="7"/>
      <c r="C1" s="7"/>
      <c r="D1" s="7"/>
    </row>
    <row r="2" spans="1:8" ht="15.75" thickTop="1" x14ac:dyDescent="0.25"/>
    <row r="3" spans="1:8" x14ac:dyDescent="0.25">
      <c r="A3" s="3" t="s">
        <v>90</v>
      </c>
      <c r="B3" s="3" t="s">
        <v>81</v>
      </c>
      <c r="C3" s="3" t="s">
        <v>91</v>
      </c>
      <c r="D3" s="3" t="s">
        <v>82</v>
      </c>
      <c r="E3" s="3" t="s">
        <v>84</v>
      </c>
      <c r="F3" s="3" t="s">
        <v>85</v>
      </c>
      <c r="G3" s="3" t="s">
        <v>109</v>
      </c>
      <c r="H3" s="15" t="s">
        <v>83</v>
      </c>
    </row>
    <row r="4" spans="1:8" x14ac:dyDescent="0.25">
      <c r="B4" s="3" t="s">
        <v>89</v>
      </c>
    </row>
  </sheetData>
  <pageMargins left="0.25" right="0.25" top="0.75" bottom="0.75" header="0.3" footer="0.3"/>
  <pageSetup paperSize="9" scale="80" orientation="landscape" horizontalDpi="200" verticalDpi="2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61A5CB-6362-4CE3-85ED-1B4F42A28C15}">
  <sheetPr>
    <tabColor theme="9"/>
  </sheetPr>
  <dimension ref="A1:D6"/>
  <sheetViews>
    <sheetView showGridLines="0" zoomScaleNormal="100" workbookViewId="0"/>
  </sheetViews>
  <sheetFormatPr defaultRowHeight="15" x14ac:dyDescent="0.25"/>
  <cols>
    <col min="1" max="1" width="25" style="3" bestFit="1" customWidth="1"/>
    <col min="2" max="2" width="9.42578125" style="3" bestFit="1" customWidth="1"/>
    <col min="3" max="3" width="9.7109375" style="3" bestFit="1" customWidth="1"/>
    <col min="4" max="5" width="9.140625" style="3"/>
    <col min="6" max="6" width="8.7109375" style="3" bestFit="1" customWidth="1"/>
    <col min="7" max="7" width="41" style="3" customWidth="1"/>
    <col min="8" max="16384" width="9.140625" style="3"/>
  </cols>
  <sheetData>
    <row r="1" spans="1:4" ht="18" thickBot="1" x14ac:dyDescent="0.35">
      <c r="A1" s="7" t="s">
        <v>94</v>
      </c>
      <c r="B1" s="7"/>
      <c r="C1" s="7"/>
      <c r="D1" s="7"/>
    </row>
    <row r="2" spans="1:4" ht="15.75" thickTop="1" x14ac:dyDescent="0.25"/>
    <row r="3" spans="1:4" x14ac:dyDescent="0.25">
      <c r="A3"/>
      <c r="B3" s="3" t="s">
        <v>22</v>
      </c>
      <c r="C3" s="3" t="s">
        <v>21</v>
      </c>
    </row>
    <row r="4" spans="1:4" x14ac:dyDescent="0.25">
      <c r="A4" s="5" t="s">
        <v>57</v>
      </c>
      <c r="B4" s="10">
        <v>100130.7176</v>
      </c>
      <c r="C4" s="10">
        <v>0</v>
      </c>
    </row>
    <row r="5" spans="1:4" x14ac:dyDescent="0.25">
      <c r="A5" s="9" t="s">
        <v>57</v>
      </c>
      <c r="B5" s="10">
        <v>100130.7176</v>
      </c>
      <c r="C5" s="10">
        <v>0</v>
      </c>
    </row>
    <row r="6" spans="1:4" x14ac:dyDescent="0.25">
      <c r="A6" s="5" t="s">
        <v>8</v>
      </c>
      <c r="B6" s="10">
        <v>100130.7176</v>
      </c>
      <c r="C6" s="10">
        <v>0</v>
      </c>
    </row>
  </sheetData>
  <pageMargins left="0.25" right="0.25" top="0.75" bottom="0.75" header="0.3" footer="0.3"/>
  <pageSetup paperSize="9" scale="80" orientation="landscape" horizontalDpi="200" verticalDpi="20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B97D26-7A05-4AA9-87ED-B3DDAF103448}">
  <dimension ref="A1:L16"/>
  <sheetViews>
    <sheetView workbookViewId="0">
      <selection activeCell="A3" sqref="A3"/>
    </sheetView>
  </sheetViews>
  <sheetFormatPr defaultRowHeight="15" x14ac:dyDescent="0.25"/>
  <cols>
    <col min="1" max="1" width="10.42578125" customWidth="1"/>
    <col min="2" max="2" width="17" bestFit="1" customWidth="1"/>
    <col min="3" max="3" width="25" bestFit="1" customWidth="1"/>
    <col min="8" max="8" width="17" bestFit="1" customWidth="1"/>
    <col min="9" max="9" width="10.5703125" bestFit="1" customWidth="1"/>
    <col min="10" max="10" width="13.140625" bestFit="1" customWidth="1"/>
    <col min="11" max="11" width="9.42578125" bestFit="1" customWidth="1"/>
    <col min="12" max="12" width="13.140625" bestFit="1" customWidth="1"/>
  </cols>
  <sheetData>
    <row r="1" spans="1:12" s="3" customFormat="1" ht="18" thickBot="1" x14ac:dyDescent="0.35">
      <c r="A1" s="7" t="s">
        <v>92</v>
      </c>
      <c r="B1" s="7"/>
      <c r="C1" s="7"/>
      <c r="D1" s="7"/>
      <c r="E1" s="7"/>
    </row>
    <row r="2" spans="1:12" s="3" customFormat="1" ht="15.75" thickTop="1" x14ac:dyDescent="0.25"/>
    <row r="3" spans="1:12" x14ac:dyDescent="0.25">
      <c r="A3" t="s">
        <v>0</v>
      </c>
      <c r="B3" t="s">
        <v>3</v>
      </c>
      <c r="C3" t="s">
        <v>4</v>
      </c>
      <c r="D3" t="s">
        <v>1</v>
      </c>
      <c r="E3" t="s">
        <v>2</v>
      </c>
      <c r="H3" s="4" t="s">
        <v>93</v>
      </c>
      <c r="I3" s="3" t="s">
        <v>21</v>
      </c>
      <c r="J3" s="3" t="s">
        <v>9</v>
      </c>
      <c r="K3" s="3" t="s">
        <v>22</v>
      </c>
      <c r="L3" s="3" t="s">
        <v>10</v>
      </c>
    </row>
    <row r="4" spans="1:12" x14ac:dyDescent="0.25">
      <c r="A4" s="3" t="s">
        <v>5</v>
      </c>
      <c r="B4" s="3" t="s">
        <v>56</v>
      </c>
      <c r="C4" s="3" t="s">
        <v>57</v>
      </c>
      <c r="D4" s="3">
        <v>95580.7175999998</v>
      </c>
      <c r="E4" s="3">
        <v>0</v>
      </c>
      <c r="H4" s="5" t="s">
        <v>56</v>
      </c>
      <c r="I4" s="6">
        <v>695118.91730000009</v>
      </c>
      <c r="J4" s="6">
        <v>0</v>
      </c>
      <c r="K4" s="6">
        <v>95580.7175999998</v>
      </c>
      <c r="L4" s="6">
        <v>0</v>
      </c>
    </row>
    <row r="5" spans="1:12" x14ac:dyDescent="0.25">
      <c r="A5" s="3" t="s">
        <v>7</v>
      </c>
      <c r="B5" s="3" t="s">
        <v>56</v>
      </c>
      <c r="C5" s="3" t="s">
        <v>58</v>
      </c>
      <c r="D5" s="3">
        <v>0</v>
      </c>
      <c r="E5" s="3">
        <v>52582.942000000003</v>
      </c>
      <c r="H5" s="5" t="s">
        <v>69</v>
      </c>
      <c r="I5" s="6">
        <v>453141.13650000002</v>
      </c>
      <c r="J5" s="6">
        <v>0</v>
      </c>
      <c r="K5" s="6">
        <v>39864.8946918117</v>
      </c>
      <c r="L5" s="6">
        <v>0</v>
      </c>
    </row>
    <row r="6" spans="1:12" x14ac:dyDescent="0.25">
      <c r="A6" s="3" t="s">
        <v>59</v>
      </c>
      <c r="B6" s="3" t="s">
        <v>56</v>
      </c>
      <c r="C6" s="3" t="s">
        <v>60</v>
      </c>
      <c r="D6" s="3">
        <v>0</v>
      </c>
      <c r="E6" s="3">
        <v>283018.66220000002</v>
      </c>
      <c r="H6" s="5" t="s">
        <v>75</v>
      </c>
      <c r="I6" s="6">
        <v>0</v>
      </c>
      <c r="J6" s="6">
        <v>0</v>
      </c>
      <c r="K6" s="6">
        <v>4550</v>
      </c>
      <c r="L6" s="6">
        <v>0</v>
      </c>
    </row>
    <row r="7" spans="1:12" x14ac:dyDescent="0.25">
      <c r="A7" s="3" t="s">
        <v>61</v>
      </c>
      <c r="B7" s="3" t="s">
        <v>56</v>
      </c>
      <c r="C7" s="3" t="s">
        <v>62</v>
      </c>
      <c r="D7" s="3">
        <v>0</v>
      </c>
      <c r="E7" s="3">
        <v>100551.5528</v>
      </c>
      <c r="H7" s="5" t="s">
        <v>8</v>
      </c>
      <c r="I7" s="6">
        <v>1148260.0538000001</v>
      </c>
      <c r="J7" s="6">
        <v>0</v>
      </c>
      <c r="K7" s="6">
        <v>139995.6122918115</v>
      </c>
      <c r="L7" s="6">
        <v>0</v>
      </c>
    </row>
    <row r="8" spans="1:12" x14ac:dyDescent="0.25">
      <c r="A8" s="3" t="s">
        <v>63</v>
      </c>
      <c r="B8" s="3" t="s">
        <v>56</v>
      </c>
      <c r="C8" s="3" t="s">
        <v>64</v>
      </c>
      <c r="D8" s="3">
        <v>0</v>
      </c>
      <c r="E8" s="3">
        <v>13531.395</v>
      </c>
    </row>
    <row r="9" spans="1:12" x14ac:dyDescent="0.25">
      <c r="A9" s="3" t="s">
        <v>65</v>
      </c>
      <c r="B9" s="3" t="s">
        <v>56</v>
      </c>
      <c r="C9" s="3" t="s">
        <v>66</v>
      </c>
      <c r="D9" s="3">
        <v>0</v>
      </c>
      <c r="E9" s="3">
        <v>9724.9320000000007</v>
      </c>
    </row>
    <row r="10" spans="1:12" x14ac:dyDescent="0.25">
      <c r="A10" s="3" t="s">
        <v>67</v>
      </c>
      <c r="B10" s="3" t="s">
        <v>56</v>
      </c>
      <c r="C10" s="3" t="s">
        <v>6</v>
      </c>
      <c r="D10" s="3">
        <v>0</v>
      </c>
      <c r="E10" s="3">
        <v>235709.4333</v>
      </c>
    </row>
    <row r="11" spans="1:12" x14ac:dyDescent="0.25">
      <c r="A11" s="3" t="s">
        <v>68</v>
      </c>
      <c r="B11" s="3" t="s">
        <v>69</v>
      </c>
      <c r="C11" s="3" t="s">
        <v>58</v>
      </c>
      <c r="D11" s="3">
        <v>12381.3384718486</v>
      </c>
      <c r="E11" s="3">
        <v>130278.924</v>
      </c>
    </row>
    <row r="12" spans="1:12" x14ac:dyDescent="0.25">
      <c r="A12" s="3" t="s">
        <v>70</v>
      </c>
      <c r="B12" s="3" t="s">
        <v>69</v>
      </c>
      <c r="C12" s="3" t="s">
        <v>60</v>
      </c>
      <c r="D12" s="3">
        <v>13611.6052240594</v>
      </c>
      <c r="E12" s="3">
        <v>115969.0995</v>
      </c>
    </row>
    <row r="13" spans="1:12" x14ac:dyDescent="0.25">
      <c r="A13" s="3" t="s">
        <v>71</v>
      </c>
      <c r="B13" s="3" t="s">
        <v>69</v>
      </c>
      <c r="C13" s="3" t="s">
        <v>64</v>
      </c>
      <c r="D13" s="3">
        <v>347.6</v>
      </c>
      <c r="E13" s="3">
        <v>22959.216400000001</v>
      </c>
    </row>
    <row r="14" spans="1:12" x14ac:dyDescent="0.25">
      <c r="A14" s="3" t="s">
        <v>72</v>
      </c>
      <c r="B14" s="3" t="s">
        <v>69</v>
      </c>
      <c r="C14" s="3" t="s">
        <v>66</v>
      </c>
      <c r="D14" s="3">
        <v>1762.0920000000001</v>
      </c>
      <c r="E14" s="3">
        <v>25289.2745</v>
      </c>
    </row>
    <row r="15" spans="1:12" x14ac:dyDescent="0.25">
      <c r="A15" s="3" t="s">
        <v>73</v>
      </c>
      <c r="B15" s="3" t="s">
        <v>69</v>
      </c>
      <c r="C15" s="3" t="s">
        <v>6</v>
      </c>
      <c r="D15" s="3">
        <v>11762.2589959037</v>
      </c>
      <c r="E15" s="3">
        <v>158644.62210000001</v>
      </c>
    </row>
    <row r="16" spans="1:12" x14ac:dyDescent="0.25">
      <c r="A16" s="3" t="s">
        <v>74</v>
      </c>
      <c r="B16" s="3" t="s">
        <v>75</v>
      </c>
      <c r="C16" s="3" t="s">
        <v>57</v>
      </c>
      <c r="D16" s="3">
        <v>4550</v>
      </c>
      <c r="E16" s="3">
        <v>0</v>
      </c>
    </row>
  </sheetData>
  <pageMargins left="0.7" right="0.7" top="0.75" bottom="0.75" header="0.3" footer="0.3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D03302-1FB8-418A-9C00-B6002FD2FE4E}">
  <dimension ref="A1:E2"/>
  <sheetViews>
    <sheetView workbookViewId="0">
      <selection activeCell="C32" sqref="C32"/>
    </sheetView>
  </sheetViews>
  <sheetFormatPr defaultRowHeight="15" x14ac:dyDescent="0.25"/>
  <cols>
    <col min="1" max="1" width="10.42578125" customWidth="1"/>
    <col min="10" max="10" width="25" bestFit="1" customWidth="1"/>
    <col min="11" max="11" width="9.42578125" bestFit="1" customWidth="1"/>
    <col min="12" max="12" width="9.7109375" bestFit="1" customWidth="1"/>
  </cols>
  <sheetData>
    <row r="1" spans="1:5" x14ac:dyDescent="0.25">
      <c r="A1" s="3" t="s">
        <v>0</v>
      </c>
      <c r="B1" s="3" t="s">
        <v>3</v>
      </c>
      <c r="C1" s="3" t="s">
        <v>4</v>
      </c>
      <c r="D1" s="3" t="s">
        <v>1</v>
      </c>
      <c r="E1" s="3" t="s">
        <v>2</v>
      </c>
    </row>
    <row r="2" spans="1:5" x14ac:dyDescent="0.25">
      <c r="A2" s="3" t="s">
        <v>5</v>
      </c>
      <c r="B2" s="3" t="s">
        <v>57</v>
      </c>
      <c r="C2" s="3" t="s">
        <v>57</v>
      </c>
      <c r="D2" s="3">
        <v>100130.7176</v>
      </c>
      <c r="E2" s="3">
        <v>0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3B8095-0BDA-4519-9A3C-F99E369CA7CC}">
  <dimension ref="A1:L33"/>
  <sheetViews>
    <sheetView workbookViewId="0">
      <selection activeCell="D9" sqref="D9"/>
    </sheetView>
  </sheetViews>
  <sheetFormatPr defaultRowHeight="15" x14ac:dyDescent="0.25"/>
  <cols>
    <col min="1" max="1" width="24.85546875" bestFit="1" customWidth="1"/>
    <col min="4" max="4" width="21.5703125" bestFit="1" customWidth="1"/>
    <col min="5" max="5" width="39.42578125" bestFit="1" customWidth="1"/>
    <col min="7" max="8" width="12.5703125" bestFit="1" customWidth="1"/>
  </cols>
  <sheetData>
    <row r="1" spans="1:12" x14ac:dyDescent="0.25">
      <c r="A1" t="s">
        <v>15</v>
      </c>
      <c r="D1" t="s">
        <v>16</v>
      </c>
      <c r="G1" t="s">
        <v>20</v>
      </c>
      <c r="J1" t="s">
        <v>96</v>
      </c>
    </row>
    <row r="3" spans="1:12" x14ac:dyDescent="0.25">
      <c r="A3" t="s">
        <v>17</v>
      </c>
      <c r="B3" t="s">
        <v>18</v>
      </c>
      <c r="D3" t="s">
        <v>17</v>
      </c>
      <c r="E3" t="s">
        <v>18</v>
      </c>
      <c r="G3" t="s">
        <v>17</v>
      </c>
      <c r="H3" t="s">
        <v>18</v>
      </c>
      <c r="J3" t="s">
        <v>97</v>
      </c>
      <c r="K3" t="s">
        <v>18</v>
      </c>
      <c r="L3" t="s">
        <v>107</v>
      </c>
    </row>
    <row r="4" spans="1:12" x14ac:dyDescent="0.25">
      <c r="A4" s="3" t="s">
        <v>26</v>
      </c>
      <c r="B4" s="3">
        <v>470.27</v>
      </c>
      <c r="D4" s="3" t="s">
        <v>44</v>
      </c>
      <c r="E4" s="3" t="s">
        <v>45</v>
      </c>
      <c r="G4" s="3" t="s">
        <v>54</v>
      </c>
      <c r="H4" s="3" t="s">
        <v>55</v>
      </c>
      <c r="J4" t="s">
        <v>98</v>
      </c>
      <c r="K4" s="10">
        <v>100</v>
      </c>
      <c r="L4" t="s">
        <v>108</v>
      </c>
    </row>
    <row r="5" spans="1:12" x14ac:dyDescent="0.25">
      <c r="A5" s="3" t="s">
        <v>27</v>
      </c>
      <c r="B5" s="3">
        <v>452.57</v>
      </c>
      <c r="D5" s="3" t="s">
        <v>46</v>
      </c>
      <c r="E5" s="3" t="s">
        <v>47</v>
      </c>
      <c r="J5" t="s">
        <v>99</v>
      </c>
      <c r="K5" s="10">
        <v>200</v>
      </c>
    </row>
    <row r="6" spans="1:12" x14ac:dyDescent="0.25">
      <c r="A6" s="3" t="s">
        <v>28</v>
      </c>
      <c r="B6" s="3">
        <v>2022</v>
      </c>
      <c r="D6" s="3" t="s">
        <v>48</v>
      </c>
      <c r="E6" s="3" t="s">
        <v>49</v>
      </c>
      <c r="J6" t="s">
        <v>100</v>
      </c>
      <c r="K6" s="10">
        <v>200</v>
      </c>
    </row>
    <row r="7" spans="1:12" x14ac:dyDescent="0.25">
      <c r="A7" s="3" t="s">
        <v>29</v>
      </c>
      <c r="B7" s="3">
        <v>455.1</v>
      </c>
      <c r="D7" s="3" t="s">
        <v>50</v>
      </c>
      <c r="E7" s="3" t="s">
        <v>51</v>
      </c>
      <c r="J7" t="s">
        <v>101</v>
      </c>
      <c r="K7" s="10">
        <v>200</v>
      </c>
    </row>
    <row r="8" spans="1:12" x14ac:dyDescent="0.25">
      <c r="A8" s="3" t="s">
        <v>30</v>
      </c>
      <c r="B8" s="3">
        <v>100</v>
      </c>
      <c r="D8" s="3" t="s">
        <v>52</v>
      </c>
      <c r="E8" s="3" t="s">
        <v>53</v>
      </c>
      <c r="J8" t="s">
        <v>102</v>
      </c>
      <c r="K8" s="10">
        <v>200</v>
      </c>
    </row>
    <row r="9" spans="1:12" x14ac:dyDescent="0.25">
      <c r="A9" s="3" t="s">
        <v>31</v>
      </c>
      <c r="B9" s="3">
        <v>448.78</v>
      </c>
      <c r="J9" t="s">
        <v>103</v>
      </c>
      <c r="K9" s="10">
        <v>200</v>
      </c>
    </row>
    <row r="10" spans="1:12" x14ac:dyDescent="0.25">
      <c r="A10" s="3" t="s">
        <v>32</v>
      </c>
      <c r="B10" s="3">
        <v>200</v>
      </c>
      <c r="J10" t="s">
        <v>104</v>
      </c>
      <c r="K10" s="10">
        <v>200</v>
      </c>
    </row>
    <row r="11" spans="1:12" x14ac:dyDescent="0.25">
      <c r="A11" s="3" t="s">
        <v>33</v>
      </c>
      <c r="B11" s="3">
        <v>452.57</v>
      </c>
      <c r="J11" t="s">
        <v>105</v>
      </c>
      <c r="K11" s="10">
        <v>200</v>
      </c>
    </row>
    <row r="12" spans="1:12" x14ac:dyDescent="0.25">
      <c r="A12" s="3" t="s">
        <v>34</v>
      </c>
      <c r="B12" s="3">
        <v>100</v>
      </c>
      <c r="J12" t="s">
        <v>106</v>
      </c>
      <c r="K12" s="10">
        <v>200</v>
      </c>
    </row>
    <row r="13" spans="1:12" x14ac:dyDescent="0.25">
      <c r="A13" s="3" t="s">
        <v>35</v>
      </c>
      <c r="B13" s="3">
        <v>1</v>
      </c>
      <c r="K13" s="10"/>
    </row>
    <row r="14" spans="1:12" x14ac:dyDescent="0.25">
      <c r="A14" s="3" t="s">
        <v>36</v>
      </c>
      <c r="B14" s="3">
        <v>100</v>
      </c>
      <c r="K14" s="10"/>
    </row>
    <row r="15" spans="1:12" x14ac:dyDescent="0.25">
      <c r="A15" s="3" t="s">
        <v>37</v>
      </c>
      <c r="B15" s="3">
        <v>2.5</v>
      </c>
      <c r="K15" s="10"/>
    </row>
    <row r="16" spans="1:12" x14ac:dyDescent="0.25">
      <c r="A16" s="3" t="s">
        <v>38</v>
      </c>
      <c r="B16" s="3">
        <v>2000</v>
      </c>
      <c r="K16" s="10"/>
    </row>
    <row r="17" spans="1:11" x14ac:dyDescent="0.25">
      <c r="A17" s="3" t="s">
        <v>39</v>
      </c>
      <c r="B17" s="3">
        <v>150</v>
      </c>
      <c r="K17" s="10"/>
    </row>
    <row r="18" spans="1:11" x14ac:dyDescent="0.25">
      <c r="A18" s="3" t="s">
        <v>40</v>
      </c>
      <c r="B18" s="3">
        <v>100</v>
      </c>
      <c r="K18" s="10"/>
    </row>
    <row r="19" spans="1:11" x14ac:dyDescent="0.25">
      <c r="A19" s="3" t="s">
        <v>41</v>
      </c>
      <c r="B19" s="3">
        <v>100</v>
      </c>
      <c r="K19" s="10"/>
    </row>
    <row r="20" spans="1:11" x14ac:dyDescent="0.25">
      <c r="A20" s="3" t="s">
        <v>42</v>
      </c>
      <c r="B20" s="3">
        <v>50</v>
      </c>
      <c r="K20" s="10"/>
    </row>
    <row r="21" spans="1:11" x14ac:dyDescent="0.25">
      <c r="A21" s="3" t="s">
        <v>43</v>
      </c>
      <c r="B21" s="3">
        <v>100</v>
      </c>
      <c r="K21" s="10"/>
    </row>
    <row r="22" spans="1:11" x14ac:dyDescent="0.25">
      <c r="K22" s="10"/>
    </row>
    <row r="23" spans="1:11" x14ac:dyDescent="0.25">
      <c r="K23" s="10"/>
    </row>
    <row r="24" spans="1:11" x14ac:dyDescent="0.25">
      <c r="K24" s="10"/>
    </row>
    <row r="25" spans="1:11" x14ac:dyDescent="0.25">
      <c r="K25" s="10"/>
    </row>
    <row r="26" spans="1:11" x14ac:dyDescent="0.25">
      <c r="K26" s="10"/>
    </row>
    <row r="27" spans="1:11" x14ac:dyDescent="0.25">
      <c r="K27" s="10"/>
    </row>
    <row r="28" spans="1:11" x14ac:dyDescent="0.25">
      <c r="K28" s="10"/>
    </row>
    <row r="29" spans="1:11" x14ac:dyDescent="0.25">
      <c r="K29" s="10"/>
    </row>
    <row r="30" spans="1:11" x14ac:dyDescent="0.25">
      <c r="K30" s="10"/>
    </row>
    <row r="31" spans="1:11" x14ac:dyDescent="0.25">
      <c r="K31" s="10"/>
    </row>
    <row r="32" spans="1:11" x14ac:dyDescent="0.25">
      <c r="K32" s="10"/>
    </row>
    <row r="33" spans="11:11" x14ac:dyDescent="0.25">
      <c r="K33" s="10"/>
    </row>
  </sheetData>
  <pageMargins left="0.7" right="0.7" top="0.75" bottom="0.75" header="0.3" footer="0.3"/>
  <pageSetup paperSize="9" orientation="portrait" horizontalDpi="200" verticalDpi="200" r:id="rId1"/>
  <tableParts count="4">
    <tablePart r:id="rId2"/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S w i f t T o k e n s   x m l n s : x s d = " h t t p : / / w w w . w 3 . o r g / 2 0 0 1 / X M L S c h e m a "   x m l n s : x s i = " h t t p : / / w w w . w 3 . o r g / 2 0 0 1 / X M L S c h e m a - i n s t a n c e " > < T o k e n s / > < / S w i f t T o k e n s > 
</file>

<file path=customXml/itemProps1.xml><?xml version="1.0" encoding="utf-8"?>
<ds:datastoreItem xmlns:ds="http://schemas.openxmlformats.org/officeDocument/2006/customXml" ds:itemID="{1357E220-5F7E-4015-A324-6DCE46EDC405}">
  <ds:schemaRefs>
    <ds:schemaRef ds:uri="http://www.w3.org/2001/XMLSchem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Overview</vt:lpstr>
      <vt:lpstr>GWP Materials</vt:lpstr>
      <vt:lpstr>GWP Consumption</vt:lpstr>
      <vt:lpstr>GWP Sources</vt:lpstr>
      <vt:lpstr>GWP Consumption Data</vt:lpstr>
      <vt:lpstr>Project Values</vt:lpstr>
      <vt:lpstr>'GWP Consumption'!Print_Area</vt:lpstr>
      <vt:lpstr>'GWP Materials'!Print_Area</vt:lpstr>
      <vt:lpstr>Overview!Print_Area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Magnus Therkildsen</dc:creator>
  <cp:lastModifiedBy>Magnus Therkildsen</cp:lastModifiedBy>
  <cp:lastPrinted>2022-10-24T14:27:55Z</cp:lastPrinted>
  <dcterms:created xsi:type="dcterms:W3CDTF">2022-05-06T10:44:52Z</dcterms:created>
  <dcterms:modified xsi:type="dcterms:W3CDTF">2023-03-27T09:59:22Z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lanSwiftJobName">
    <vt:lpwstr/>
  </property>
  <property fmtid="{D5CDD505-2E9C-101B-9397-08002B2CF9AE}" pid="3" name="PlanSwiftJobGuid">
    <vt:lpwstr/>
  </property>
  <property fmtid="{D5CDD505-2E9C-101B-9397-08002B2CF9AE}" pid="4" name="LinkedDataId">
    <vt:lpwstr>{1357E220-5F7E-4015-A324-6DCE46EDC405}</vt:lpwstr>
  </property>
</Properties>
</file>