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mc:AlternateContent xmlns:mc="http://schemas.openxmlformats.org/markup-compatibility/2006">
    <mc:Choice Requires="x15">
      <x15ac:absPath xmlns:x15ac="http://schemas.microsoft.com/office/spreadsheetml/2010/11/ac" url="/Users/domas/Desktop/coding-projects/EG-Blog-Content/content/blog/successiv-kalkulation/"/>
    </mc:Choice>
  </mc:AlternateContent>
  <xr:revisionPtr revIDLastSave="0" documentId="13_ncr:1_{BCC688B4-59E6-5044-9873-4AA42F5936E8}" xr6:coauthVersionLast="47" xr6:coauthVersionMax="47" xr10:uidLastSave="{00000000-0000-0000-0000-000000000000}"/>
  <bookViews>
    <workbookView xWindow="0" yWindow="660" windowWidth="29400" windowHeight="16600" xr2:uid="{00000000-000D-0000-FFFF-FFFF00000000}"/>
  </bookViews>
  <sheets>
    <sheet name="Eksempel" sheetId="1" r:id="rId1"/>
    <sheet name="Dit skema" sheetId="2" r:id="rId2"/>
    <sheet name="Om metode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2" l="1"/>
  <c r="H13" i="2"/>
  <c r="J13" i="2" s="1"/>
  <c r="I12" i="2"/>
  <c r="H12" i="2"/>
  <c r="J12" i="2" s="1"/>
  <c r="J11" i="2"/>
  <c r="I11" i="2"/>
  <c r="H11" i="2"/>
  <c r="I10" i="2"/>
  <c r="H10" i="2"/>
  <c r="J10" i="2" s="1"/>
  <c r="I9" i="2"/>
  <c r="H9" i="2"/>
  <c r="J9" i="2" s="1"/>
  <c r="J8" i="2"/>
  <c r="I8" i="2"/>
  <c r="H8" i="2"/>
  <c r="I14" i="2" s="1"/>
  <c r="I11" i="1"/>
  <c r="H11" i="1"/>
  <c r="J11" i="1" s="1"/>
  <c r="I10" i="1"/>
  <c r="H10" i="1"/>
  <c r="J10" i="1" s="1"/>
  <c r="J9" i="1"/>
  <c r="I9" i="1"/>
  <c r="I14" i="1" s="1"/>
  <c r="H9" i="1"/>
  <c r="I8" i="1"/>
  <c r="H8" i="1"/>
  <c r="I12" i="1" s="1"/>
  <c r="I16" i="2" l="1"/>
  <c r="J8" i="1"/>
  <c r="H12" i="1"/>
  <c r="H14" i="2"/>
  <c r="H14" i="1" l="1"/>
  <c r="J12" i="1"/>
  <c r="H16" i="2"/>
  <c r="J16" i="2" s="1"/>
  <c r="J14" i="2"/>
  <c r="I21" i="2" l="1"/>
  <c r="H21" i="2"/>
  <c r="I19" i="2"/>
  <c r="I20" i="2"/>
  <c r="H20" i="2"/>
  <c r="H19" i="2"/>
  <c r="I19" i="1"/>
  <c r="H19" i="1"/>
  <c r="I18" i="1"/>
  <c r="H18" i="1"/>
  <c r="I17" i="1"/>
  <c r="H17" i="1"/>
  <c r="J14" i="1"/>
</calcChain>
</file>

<file path=xl/sharedStrings.xml><?xml version="1.0" encoding="utf-8"?>
<sst xmlns="http://schemas.openxmlformats.org/spreadsheetml/2006/main" count="62" uniqueCount="42">
  <si>
    <t>Successiv kalkulation - eksempel: anlægsprojekt</t>
  </si>
  <si>
    <t>Et kalkulationsværktøj fra EG Sigma - successiv kalkulation i praksis</t>
  </si>
  <si>
    <t>Baseret på Steen Lichtenbergs successivprincip. Fuld gennemgang med baggrund, fordele/ulemper og eksempel: https://egsoftware.com/dk/byggeri/eg-sigma/nyheder/kender-du-successiv-kalkulation-der-kan-beregne-risiko-i-byggeprojekter</t>
  </si>
  <si>
    <t>Gennemregnet eksempel med flere usikre poster fra et mindre anlægsprojekt. Jordarbejde-posten bruger samme tal som i artiklens eksempel, så du kan se, at beregningen stemmer. De grønne felter er indtastning, de grå felter beregnes automatisk. Skift til fanen "Dit skema" for at bruge skemaet på dit eget projekt.</t>
  </si>
  <si>
    <t>Pos.</t>
  </si>
  <si>
    <t>Post</t>
  </si>
  <si>
    <t>Mængde</t>
  </si>
  <si>
    <t>Enhed</t>
  </si>
  <si>
    <t>Min. enhedspris</t>
  </si>
  <si>
    <t>Typisk enhedspris</t>
  </si>
  <si>
    <t>Maks. enhedspris</t>
  </si>
  <si>
    <t>Sandsynlig værdi</t>
  </si>
  <si>
    <t>Standardafvigelse</t>
  </si>
  <si>
    <t>Relativ usikkerhed</t>
  </si>
  <si>
    <t>Jordarbejde</t>
  </si>
  <si>
    <t>stk.</t>
  </si>
  <si>
    <t>Belægningsarbejder</t>
  </si>
  <si>
    <t>m2</t>
  </si>
  <si>
    <t>Afvanding og dræn</t>
  </si>
  <si>
    <t>Beplantning og finish</t>
  </si>
  <si>
    <t>Uforudsete forhold og fælles usikkerhedsfaktorer (andel af delsum)</t>
  </si>
  <si>
    <t>I alt (hele projektet)</t>
  </si>
  <si>
    <t>Risikooverblik</t>
  </si>
  <si>
    <t>70% sandsynlighed for at resultatet ligger mellem</t>
  </si>
  <si>
    <t>95% sandsynlighed for at resultatet ligger mellem</t>
  </si>
  <si>
    <t>99% sandsynlighed for at resultatet ligger mellem</t>
  </si>
  <si>
    <t>Successiv kalkulation - dit skema</t>
  </si>
  <si>
    <t>Udfyld mængde, enhed og minimum/typisk/maksimum enhedspris i de grønne felter for hver usikker post i dit eget projekt. De grå felter beregnes automatisk: sandsynlig værdi, standardafvigelse og relativ usikkerhed pr. post, samt et samlet resultat med risikointerval nederst. Skriv ikke i de grå felter. Tabellen udvider sig automatisk: tryk Tab i sidste celle, eller højreklik og vælg Indsæt &gt; Tabelrækker, for at tilføje flere poster - de grå felter udfyldes automatisk, og totalen nederst opdateres med det samme.</t>
  </si>
  <si>
    <t>Om successiv kalkulation</t>
  </si>
  <si>
    <t>Successiv kalkulation blev udviklet af Steen Lichtenberg (1930-2019), civilingeniør og professor ved DTU, og er beskrevet i hans bog "Projekt planlægning - i en foranderlig verden".</t>
  </si>
  <si>
    <t>Metoden angiver et minimum, et typisk og et maksimum for hver usikker post i et projekt, i stedet for ét enkelt tal. De tre estimater regnes sammen til en sandsynlig værdi og en standardafvigelse, der viser den reelle usikkerhed.</t>
  </si>
  <si>
    <t>Formler pr. post:</t>
  </si>
  <si>
    <t>Sandsynlig værdi = mængde × (min. enhedspris + 2,9 × typisk enhedspris + maks. enhedspris) / 4,9</t>
  </si>
  <si>
    <t>Standardafvigelse = mængde × (maks. enhedspris - min. enhedspris) / 4,6</t>
  </si>
  <si>
    <t>Samlet projektresultat (flere postes usikkerhed lagt sammen):</t>
  </si>
  <si>
    <t>Samlet standardafvigelse = kvadratroden af summen af de enkelte posters standardafvigelse i anden</t>
  </si>
  <si>
    <t>Om "Uforudsete forhold"-rækken: successiv kalkulation forudsætter, at posterne er statistisk uafhængige af hinanden. I praksis findes der ofte fælles usikkerhedsfaktorer, der påvirker flere poster samtidig (fx generelle prisstigninger eller vejrforhold). Skemaets sidste række håndterer det ved at lægge en procentvis usikkerhed oven på summen af de øvrige poster, i stedet for at lade som om den ikke findes.</t>
  </si>
  <si>
    <t>Om risikooverblikket: intervallerne for 70/95/99 % sandsynlighed antager en tilnærmelsesvis normalfordelt usikkerhed omkring den sandsynlige værdi (±1, ±2 og ±3 standardafvigelser) - en standard statistisk tilnærmelse, der gør et abstrakt usikkerhedstal konkret og handlingsorienteret.</t>
  </si>
  <si>
    <t>Læs den fulde artikel med baggrund, fordele/ulemper og et gennemregnet eksempel her:</t>
  </si>
  <si>
    <t>https://egsoftware.com/dk/byggeri/eg-sigma/nyheder/kender-du-successiv-kalkulation-der-kan-beregne-risiko-i-byggeprojekter</t>
  </si>
  <si>
    <t>EG Sigma understøtter successiv kalkulation direkte i kalkulationsflowet - fra det tidlige overslag til det endelige tilbud - så beregningerne ikke skal holdes styr på manuelt:</t>
  </si>
  <si>
    <t>https://egsoftware.com/dk/byggeri/eg-sigma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</si>
</sst>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kr.&quot;"/>
    <numFmt numFmtId="165" formatCode="0.0%"/>
  </numFmts>
  <fonts count="11" x14ac:knownFonts="1">
    <font>
      <sz val="11"/>
      <color theme="1"/>
      <name val="Calibri"/>
      <family val="2"/>
      <scheme val="minor"/>
    </font>
    <font>
      <b/>
      <sz val="16"/>
      <color rgb="FFA24907"/>
      <name val="Calibri"/>
      <family val="2"/>
    </font>
    <font>
      <b/>
      <sz val="10"/>
      <color rgb="FF873D07"/>
      <name val="Calibri"/>
      <family val="2"/>
    </font>
    <font>
      <i/>
      <sz val="10"/>
      <color rgb="FF4D535F"/>
      <name val="Calibri"/>
      <family val="2"/>
    </font>
    <font>
      <b/>
      <sz val="10"/>
      <color rgb="FFFFFFFF"/>
      <name val="Calibri"/>
      <family val="2"/>
    </font>
    <font>
      <i/>
      <sz val="10"/>
      <name val="Calibri"/>
      <family val="2"/>
    </font>
    <font>
      <b/>
      <sz val="11"/>
      <color rgb="FF873D07"/>
      <name val="Calibri"/>
      <family val="2"/>
    </font>
    <font>
      <b/>
      <sz val="10"/>
      <color rgb="FF4D535F"/>
      <name val="Calibri"/>
      <family val="2"/>
    </font>
    <font>
      <sz val="10"/>
      <color rgb="FF873D07"/>
      <name val="Consolas"/>
      <family val="2"/>
    </font>
    <font>
      <u/>
      <sz val="11"/>
      <color rgb="FF1155CC"/>
      <name val="Calibri"/>
      <family val="2"/>
    </font>
    <font>
      <u/>
      <sz val="11"/>
      <color theme="10"/>
      <name val="Calibri"/>
      <family val="2"/>
      <scheme val="minor"/>
    </font>
  </fonts>
  <fills count="6">
    <fill>
      <patternFill patternType="none"/>
    </fill>
    <fill>
      <patternFill patternType="gray125"/>
    </fill>
    <fill>
      <patternFill patternType="solid">
        <fgColor rgb="FFA24907"/>
        <bgColor rgb="FFA24907"/>
      </patternFill>
    </fill>
    <fill>
      <patternFill patternType="solid">
        <fgColor rgb="FFE5F5E9"/>
        <bgColor rgb="FFE5F5E9"/>
      </patternFill>
    </fill>
    <fill>
      <patternFill patternType="solid">
        <fgColor rgb="FFF9FAFB"/>
        <bgColor rgb="FFF9FAFB"/>
      </patternFill>
    </fill>
    <fill>
      <patternFill patternType="solid">
        <fgColor rgb="FFF9DDD0"/>
        <bgColor rgb="FFF9DDD0"/>
      </patternFill>
    </fill>
  </fills>
  <borders count="2">
    <border>
      <left/>
      <right/>
      <top/>
      <bottom/>
      <diagonal/>
    </border>
    <border>
      <left style="thin">
        <color rgb="FFDEE2ED"/>
      </left>
      <right style="thin">
        <color rgb="FFDEE2ED"/>
      </right>
      <top style="thin">
        <color rgb="FFDEE2ED"/>
      </top>
      <bottom style="thin">
        <color rgb="FFDEE2ED"/>
      </bottom>
      <diagonal/>
    </border>
  </borders>
  <cellStyleXfs count="2">
    <xf numFmtId="0" fontId="0" fillId="0" borderId="0"/>
    <xf numFmtId="0" fontId="10" fillId="0" borderId="0" applyNumberFormat="0" applyFill="0" applyBorder="0" applyAlignment="0" applyProtection="0"/>
  </cellStyleXfs>
  <cellXfs count="27">
    <xf numFmtId="0" fontId="0" fillId="0" borderId="0" xfId="0"/>
    <xf numFmtId="0" fontId="1" fillId="0" borderId="0" xfId="0" applyFont="1"/>
    <xf numFmtId="0" fontId="0" fillId="0" borderId="0" xfId="0" applyAlignment="1">
      <alignment vertical="top" wrapText="1"/>
    </xf>
    <xf numFmtId="0" fontId="4" fillId="2"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xf numFmtId="0" fontId="0" fillId="3" borderId="1" xfId="0" applyFill="1" applyBorder="1" applyAlignment="1">
      <alignment horizontal="center"/>
    </xf>
    <xf numFmtId="164" fontId="0" fillId="3" borderId="1" xfId="0" applyNumberFormat="1" applyFill="1" applyBorder="1" applyAlignment="1">
      <alignment horizontal="right"/>
    </xf>
    <xf numFmtId="164" fontId="0" fillId="4" borderId="1" xfId="0" applyNumberFormat="1" applyFill="1" applyBorder="1" applyAlignment="1">
      <alignment horizontal="right"/>
    </xf>
    <xf numFmtId="165" fontId="0" fillId="4" borderId="1" xfId="0" applyNumberFormat="1" applyFill="1" applyBorder="1" applyAlignment="1">
      <alignment horizontal="right"/>
    </xf>
    <xf numFmtId="0" fontId="5" fillId="4" borderId="1" xfId="0" applyFont="1" applyFill="1" applyBorder="1"/>
    <xf numFmtId="165" fontId="5" fillId="4" borderId="1" xfId="0" applyNumberFormat="1" applyFont="1" applyFill="1" applyBorder="1"/>
    <xf numFmtId="164" fontId="5" fillId="4" borderId="1" xfId="0" applyNumberFormat="1" applyFont="1" applyFill="1" applyBorder="1"/>
    <xf numFmtId="0" fontId="6" fillId="5" borderId="1" xfId="0" applyFont="1" applyFill="1" applyBorder="1"/>
    <xf numFmtId="164" fontId="6" fillId="5" borderId="1" xfId="0" applyNumberFormat="1" applyFont="1" applyFill="1" applyBorder="1"/>
    <xf numFmtId="165" fontId="6" fillId="5" borderId="1" xfId="0" applyNumberFormat="1" applyFont="1" applyFill="1" applyBorder="1"/>
    <xf numFmtId="164" fontId="0" fillId="0" borderId="0" xfId="0" applyNumberFormat="1" applyAlignment="1">
      <alignment horizontal="right"/>
    </xf>
    <xf numFmtId="0" fontId="7"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0" fillId="0" borderId="0" xfId="1" applyAlignment="1">
      <alignment vertical="top" wrapText="1"/>
    </xf>
    <xf numFmtId="0" fontId="1" fillId="0" borderId="0" xfId="0" applyFont="1"/>
    <xf numFmtId="0" fontId="0" fillId="0" borderId="0" xfId="0"/>
    <xf numFmtId="0" fontId="7" fillId="0" borderId="0" xfId="0" applyFont="1"/>
    <xf numFmtId="0" fontId="2" fillId="0" borderId="0" xfId="0" applyFont="1"/>
    <xf numFmtId="0" fontId="0" fillId="0" borderId="0" xfId="0" applyAlignment="1">
      <alignment vertical="top" wrapText="1"/>
    </xf>
    <xf numFmtId="0" fontId="3" fillId="0" borderId="0" xfId="0"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81000" cy="3810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81000" cy="38100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81000" cy="38100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DitSkema" displayName="TblDitSkema" ref="A7:J13">
  <tableColumns count="10">
    <tableColumn id="1" xr3:uid="{00000000-0010-0000-0000-000001000000}" name="Pos."/>
    <tableColumn id="2" xr3:uid="{00000000-0010-0000-0000-000002000000}" name="Post"/>
    <tableColumn id="3" xr3:uid="{00000000-0010-0000-0000-000003000000}" name="Mængde"/>
    <tableColumn id="4" xr3:uid="{00000000-0010-0000-0000-000004000000}" name="Enhed"/>
    <tableColumn id="5" xr3:uid="{00000000-0010-0000-0000-000005000000}" name="Min. enhedspris"/>
    <tableColumn id="6" xr3:uid="{00000000-0010-0000-0000-000006000000}" name="Typisk enhedspris"/>
    <tableColumn id="7" xr3:uid="{00000000-0010-0000-0000-000007000000}" name="Maks. enhedspris"/>
    <tableColumn id="8" xr3:uid="{00000000-0010-0000-0000-000008000000}" name="Sandsynlig værdi">
      <calculatedColumnFormula>IF(AND(C8&lt;&gt;"",E8&lt;&gt;"",F8&lt;&gt;"",G8&lt;&gt;""),C8*(E8+2.9*F8+G8)/4.9,"")</calculatedColumnFormula>
    </tableColumn>
    <tableColumn id="9" xr3:uid="{00000000-0010-0000-0000-000009000000}" name="Standardafvigelse">
      <calculatedColumnFormula>IF(AND(C8&lt;&gt;"",E8&lt;&gt;"",G8&lt;&gt;""),C8*(G8-E8)/4.6,"")</calculatedColumnFormula>
    </tableColumn>
    <tableColumn id="10" xr3:uid="{00000000-0010-0000-0000-00000A000000}" name="Relativ usikkerhed">
      <calculatedColumnFormula>IF(AND(H8&lt;&gt;"",H8&lt;&gt;0),I8/H8,"")</calculatedColumnFormula>
    </tableColumn>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gsoftware.com/dk/byggeri/eg-sigma/nyheder/kender-du-successiv-kalkulation-der-kan-beregne-risiko-i-byggeprojekter"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hyperlink" Target="https://egsoftware.com/dk/byggeri/eg-sigma/nyheder/kender-du-successiv-kalkulation-der-kan-beregne-risiko-i-byggeprojekt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egsoftware.com/dk/byggeri/eg-sigma" TargetMode="External"/><Relationship Id="rId1" Type="http://schemas.openxmlformats.org/officeDocument/2006/relationships/hyperlink" Target="https://egsoftware.com/dk/byggeri/eg-sigma/nyheder/kender-du-successiv-kalkulation-der-kan-beregne-risiko-i-byggeprojek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24907"/>
  </sheetPr>
  <dimension ref="A1:J19"/>
  <sheetViews>
    <sheetView showGridLines="0" tabSelected="1" workbookViewId="0">
      <pane ySplit="7" topLeftCell="A8" activePane="bottomLeft" state="frozen"/>
      <selection pane="bottomLeft" activeCell="B1" sqref="B1:J1"/>
    </sheetView>
  </sheetViews>
  <sheetFormatPr baseColWidth="10" defaultColWidth="8.83203125" defaultRowHeight="15" x14ac:dyDescent="0.2"/>
  <cols>
    <col min="1" max="1" width="8" customWidth="1"/>
    <col min="2" max="2" width="30" customWidth="1"/>
    <col min="3" max="3" width="11" customWidth="1"/>
    <col min="4" max="4" width="9" customWidth="1"/>
    <col min="5" max="7" width="14" customWidth="1"/>
    <col min="8" max="9" width="16" customWidth="1"/>
    <col min="10" max="10" width="12" customWidth="1"/>
  </cols>
  <sheetData>
    <row r="1" spans="1:10" ht="20" customHeight="1" x14ac:dyDescent="0.25">
      <c r="B1" s="21" t="s">
        <v>0</v>
      </c>
      <c r="C1" s="22"/>
      <c r="D1" s="22"/>
      <c r="E1" s="22"/>
      <c r="F1" s="22"/>
      <c r="G1" s="22"/>
      <c r="H1" s="22"/>
      <c r="I1" s="22"/>
      <c r="J1" s="22"/>
    </row>
    <row r="2" spans="1:10" ht="20" customHeight="1" x14ac:dyDescent="0.2">
      <c r="B2" s="24" t="s">
        <v>1</v>
      </c>
      <c r="C2" s="22"/>
      <c r="D2" s="22"/>
      <c r="E2" s="22"/>
      <c r="F2" s="22"/>
      <c r="G2" s="22"/>
      <c r="H2" s="22"/>
      <c r="I2" s="22"/>
      <c r="J2" s="22"/>
    </row>
    <row r="3" spans="1:10" x14ac:dyDescent="0.2">
      <c r="A3" s="26" t="s">
        <v>2</v>
      </c>
      <c r="B3" s="22"/>
      <c r="C3" s="22"/>
      <c r="D3" s="22"/>
      <c r="E3" s="22"/>
      <c r="F3" s="22"/>
      <c r="G3" s="22"/>
      <c r="H3" s="22"/>
      <c r="I3" s="22"/>
      <c r="J3" s="22"/>
    </row>
    <row r="5" spans="1:10" ht="45" customHeight="1" x14ac:dyDescent="0.2">
      <c r="A5" s="25" t="s">
        <v>3</v>
      </c>
      <c r="B5" s="22"/>
      <c r="C5" s="22"/>
      <c r="D5" s="22"/>
      <c r="E5" s="22"/>
      <c r="F5" s="22"/>
      <c r="G5" s="22"/>
      <c r="H5" s="22"/>
      <c r="I5" s="22"/>
      <c r="J5" s="22"/>
    </row>
    <row r="7" spans="1:10" ht="30" customHeight="1" x14ac:dyDescent="0.2">
      <c r="A7" s="3" t="s">
        <v>4</v>
      </c>
      <c r="B7" s="3" t="s">
        <v>5</v>
      </c>
      <c r="C7" s="3" t="s">
        <v>6</v>
      </c>
      <c r="D7" s="3" t="s">
        <v>7</v>
      </c>
      <c r="E7" s="3" t="s">
        <v>8</v>
      </c>
      <c r="F7" s="3" t="s">
        <v>9</v>
      </c>
      <c r="G7" s="3" t="s">
        <v>10</v>
      </c>
      <c r="H7" s="3" t="s">
        <v>11</v>
      </c>
      <c r="I7" s="3" t="s">
        <v>12</v>
      </c>
      <c r="J7" s="3" t="s">
        <v>13</v>
      </c>
    </row>
    <row r="8" spans="1:10" x14ac:dyDescent="0.2">
      <c r="A8" s="4">
        <v>1</v>
      </c>
      <c r="B8" s="5" t="s">
        <v>14</v>
      </c>
      <c r="C8" s="6">
        <v>1</v>
      </c>
      <c r="D8" s="6" t="s">
        <v>15</v>
      </c>
      <c r="E8" s="7">
        <v>400000</v>
      </c>
      <c r="F8" s="7">
        <v>550000</v>
      </c>
      <c r="G8" s="7">
        <v>900000</v>
      </c>
      <c r="H8" s="8">
        <f>IF(AND(C8&lt;&gt;"",E8&lt;&gt;"",F8&lt;&gt;"",G8&lt;&gt;""),C8*(E8+2.9*F8+G8)/4.9,"")</f>
        <v>590816.32653061219</v>
      </c>
      <c r="I8" s="8">
        <f>IF(AND(C8&lt;&gt;"",E8&lt;&gt;"",G8&lt;&gt;""),C8*(G8-E8)/4.6,"")</f>
        <v>108695.65217391305</v>
      </c>
      <c r="J8" s="9">
        <f>IF(AND(H8&lt;&gt;"",H8&lt;&gt;0),I8/H8,"")</f>
        <v>0.18397536982803939</v>
      </c>
    </row>
    <row r="9" spans="1:10" x14ac:dyDescent="0.2">
      <c r="A9" s="4">
        <v>2</v>
      </c>
      <c r="B9" s="5" t="s">
        <v>16</v>
      </c>
      <c r="C9" s="6">
        <v>2500</v>
      </c>
      <c r="D9" s="6" t="s">
        <v>17</v>
      </c>
      <c r="E9" s="7">
        <v>350</v>
      </c>
      <c r="F9" s="7">
        <v>420</v>
      </c>
      <c r="G9" s="7">
        <v>520</v>
      </c>
      <c r="H9" s="8">
        <f>IF(AND(C9&lt;&gt;"",E9&lt;&gt;"",F9&lt;&gt;"",G9&lt;&gt;""),C9*(E9+2.9*F9+G9)/4.9,"")</f>
        <v>1065306.1224489794</v>
      </c>
      <c r="I9" s="8">
        <f>IF(AND(C9&lt;&gt;"",E9&lt;&gt;"",G9&lt;&gt;""),C9*(G9-E9)/4.6,"")</f>
        <v>92391.304347826095</v>
      </c>
      <c r="J9" s="9">
        <f>IF(AND(H9&lt;&gt;"",H9&lt;&gt;0),I9/H9,"")</f>
        <v>8.6727469598534085E-2</v>
      </c>
    </row>
    <row r="10" spans="1:10" x14ac:dyDescent="0.2">
      <c r="A10" s="4">
        <v>3</v>
      </c>
      <c r="B10" s="5" t="s">
        <v>18</v>
      </c>
      <c r="C10" s="6">
        <v>1</v>
      </c>
      <c r="D10" s="6" t="s">
        <v>15</v>
      </c>
      <c r="E10" s="7">
        <v>180000</v>
      </c>
      <c r="F10" s="7">
        <v>240000</v>
      </c>
      <c r="G10" s="7">
        <v>320000</v>
      </c>
      <c r="H10" s="8">
        <f>IF(AND(C10&lt;&gt;"",E10&lt;&gt;"",F10&lt;&gt;"",G10&lt;&gt;""),C10*(E10+2.9*F10+G10)/4.9,"")</f>
        <v>244081.63265306121</v>
      </c>
      <c r="I10" s="8">
        <f>IF(AND(C10&lt;&gt;"",E10&lt;&gt;"",G10&lt;&gt;""),C10*(G10-E10)/4.6,"")</f>
        <v>30434.782608695656</v>
      </c>
      <c r="J10" s="9">
        <f>IF(AND(H10&lt;&gt;"",H10&lt;&gt;0),I10/H10,"")</f>
        <v>0.12469099898211432</v>
      </c>
    </row>
    <row r="11" spans="1:10" x14ac:dyDescent="0.2">
      <c r="A11" s="4">
        <v>4</v>
      </c>
      <c r="B11" s="5" t="s">
        <v>19</v>
      </c>
      <c r="C11" s="6">
        <v>1200</v>
      </c>
      <c r="D11" s="6" t="s">
        <v>17</v>
      </c>
      <c r="E11" s="7">
        <v>85</v>
      </c>
      <c r="F11" s="7">
        <v>110</v>
      </c>
      <c r="G11" s="7">
        <v>150</v>
      </c>
      <c r="H11" s="8">
        <f>IF(AND(C11&lt;&gt;"",E11&lt;&gt;"",F11&lt;&gt;"",G11&lt;&gt;""),C11*(E11+2.9*F11+G11)/4.9,"")</f>
        <v>135673.46938775509</v>
      </c>
      <c r="I11" s="8">
        <f>IF(AND(C11&lt;&gt;"",E11&lt;&gt;"",G11&lt;&gt;""),C11*(G11-E11)/4.6,"")</f>
        <v>16956.521739130436</v>
      </c>
      <c r="J11" s="9">
        <f>IF(AND(H11&lt;&gt;"",H11&lt;&gt;0),I11/H11,"")</f>
        <v>0.12498037984617802</v>
      </c>
    </row>
    <row r="12" spans="1:10" x14ac:dyDescent="0.2">
      <c r="A12" s="10"/>
      <c r="B12" s="10" t="s">
        <v>20</v>
      </c>
      <c r="C12" s="10"/>
      <c r="D12" s="10"/>
      <c r="E12" s="11">
        <v>-0.05</v>
      </c>
      <c r="F12" s="11">
        <v>0</v>
      </c>
      <c r="G12" s="11">
        <v>0.15</v>
      </c>
      <c r="H12" s="12">
        <f>(SUM(H8:H11))*(E12+2.9*F12+G12)/4.9</f>
        <v>41548.521449396074</v>
      </c>
      <c r="I12" s="12">
        <f>(SUM(H8:H11))*(G12-E12)/4.6</f>
        <v>88516.415261756876</v>
      </c>
      <c r="J12" s="11">
        <f>IF(H12&lt;&gt;0,I12/H12,"")</f>
        <v>2.1304347826086962</v>
      </c>
    </row>
    <row r="14" spans="1:10" x14ac:dyDescent="0.2">
      <c r="A14" s="13"/>
      <c r="B14" s="13" t="s">
        <v>21</v>
      </c>
      <c r="C14" s="13"/>
      <c r="D14" s="13"/>
      <c r="E14" s="13"/>
      <c r="F14" s="13"/>
      <c r="G14" s="13"/>
      <c r="H14" s="14">
        <f>SUM(H8:H12)</f>
        <v>2077426.072469804</v>
      </c>
      <c r="I14" s="14">
        <f>SQRT(SUMSQ(I8:I12))</f>
        <v>171463.85424725781</v>
      </c>
      <c r="J14" s="15">
        <f>I14/H14</f>
        <v>8.2536681578954288E-2</v>
      </c>
    </row>
    <row r="16" spans="1:10" x14ac:dyDescent="0.2">
      <c r="B16" s="23" t="s">
        <v>22</v>
      </c>
      <c r="C16" s="22"/>
      <c r="D16" s="22"/>
    </row>
    <row r="17" spans="2:9" x14ac:dyDescent="0.2">
      <c r="B17" s="26" t="s">
        <v>23</v>
      </c>
      <c r="C17" s="22"/>
      <c r="D17" s="22"/>
      <c r="H17" s="16">
        <f>H14-1*I14</f>
        <v>1905962.2182225462</v>
      </c>
      <c r="I17" s="16">
        <f>H14+1*I14</f>
        <v>2248889.9267170615</v>
      </c>
    </row>
    <row r="18" spans="2:9" x14ac:dyDescent="0.2">
      <c r="B18" s="26" t="s">
        <v>24</v>
      </c>
      <c r="C18" s="22"/>
      <c r="D18" s="22"/>
      <c r="H18" s="16">
        <f>H14-2*I14</f>
        <v>1734498.3639752883</v>
      </c>
      <c r="I18" s="16">
        <f>H14+2*I14</f>
        <v>2420353.7809643196</v>
      </c>
    </row>
    <row r="19" spans="2:9" x14ac:dyDescent="0.2">
      <c r="B19" s="26" t="s">
        <v>25</v>
      </c>
      <c r="C19" s="22"/>
      <c r="D19" s="22"/>
      <c r="H19" s="16">
        <f>H14-3*I14</f>
        <v>1563034.5097280305</v>
      </c>
      <c r="I19" s="16">
        <f>H14+3*I14</f>
        <v>2591817.6352115776</v>
      </c>
    </row>
  </sheetData>
  <mergeCells count="8">
    <mergeCell ref="B1:J1"/>
    <mergeCell ref="B16:D16"/>
    <mergeCell ref="B2:J2"/>
    <mergeCell ref="A5:J5"/>
    <mergeCell ref="B19:D19"/>
    <mergeCell ref="A3:J3"/>
    <mergeCell ref="B17:D17"/>
    <mergeCell ref="B18:D18"/>
  </mergeCells>
  <conditionalFormatting sqref="J8:J11">
    <cfRule type="colorScale" priority="1">
      <colorScale>
        <cfvo type="num" val="0"/>
        <cfvo type="num" val="0.18"/>
        <cfvo type="num" val="0.35"/>
        <color rgb="FFC5EBD5"/>
        <color rgb="FFFFDEA1"/>
        <color rgb="FFFFDAD7"/>
      </colorScale>
    </cfRule>
  </conditionalFormatting>
  <hyperlinks>
    <hyperlink ref="A3" r:id="rId1" xr:uid="{00000000-0004-0000-0000-000000000000}"/>
  </hyperlinks>
  <pageMargins left="0.75" right="0.75" top="1" bottom="1" header="0.5" footer="0.5"/>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24907"/>
  </sheetPr>
  <dimension ref="A1:J21"/>
  <sheetViews>
    <sheetView showGridLines="0" workbookViewId="0">
      <pane ySplit="7" topLeftCell="A8" activePane="bottomLeft" state="frozen"/>
      <selection pane="bottomLeft"/>
    </sheetView>
  </sheetViews>
  <sheetFormatPr baseColWidth="10" defaultColWidth="8.83203125" defaultRowHeight="15" x14ac:dyDescent="0.2"/>
  <cols>
    <col min="1" max="1" width="8" customWidth="1"/>
    <col min="2" max="2" width="30" customWidth="1"/>
    <col min="3" max="3" width="11" customWidth="1"/>
    <col min="4" max="4" width="9" customWidth="1"/>
    <col min="5" max="7" width="14" customWidth="1"/>
    <col min="8" max="9" width="16" customWidth="1"/>
    <col min="10" max="10" width="12" customWidth="1"/>
  </cols>
  <sheetData>
    <row r="1" spans="1:10" ht="20" customHeight="1" x14ac:dyDescent="0.25">
      <c r="B1" s="21" t="s">
        <v>26</v>
      </c>
      <c r="C1" s="22"/>
      <c r="D1" s="22"/>
      <c r="E1" s="22"/>
      <c r="F1" s="22"/>
      <c r="G1" s="22"/>
      <c r="H1" s="22"/>
      <c r="I1" s="22"/>
      <c r="J1" s="22"/>
    </row>
    <row r="2" spans="1:10" ht="20" customHeight="1" x14ac:dyDescent="0.2">
      <c r="B2" s="24" t="s">
        <v>1</v>
      </c>
      <c r="C2" s="22"/>
      <c r="D2" s="22"/>
      <c r="E2" s="22"/>
      <c r="F2" s="22"/>
      <c r="G2" s="22"/>
      <c r="H2" s="22"/>
      <c r="I2" s="22"/>
      <c r="J2" s="22"/>
    </row>
    <row r="3" spans="1:10" x14ac:dyDescent="0.2">
      <c r="A3" s="26" t="s">
        <v>2</v>
      </c>
      <c r="B3" s="22"/>
      <c r="C3" s="22"/>
      <c r="D3" s="22"/>
      <c r="E3" s="22"/>
      <c r="F3" s="22"/>
      <c r="G3" s="22"/>
      <c r="H3" s="22"/>
      <c r="I3" s="22"/>
      <c r="J3" s="22"/>
    </row>
    <row r="5" spans="1:10" ht="68" customHeight="1" x14ac:dyDescent="0.2">
      <c r="A5" s="25" t="s">
        <v>27</v>
      </c>
      <c r="B5" s="22"/>
      <c r="C5" s="22"/>
      <c r="D5" s="22"/>
      <c r="E5" s="22"/>
      <c r="F5" s="22"/>
      <c r="G5" s="22"/>
      <c r="H5" s="22"/>
      <c r="I5" s="22"/>
      <c r="J5" s="22"/>
    </row>
    <row r="7" spans="1:10" ht="30" customHeight="1" x14ac:dyDescent="0.2">
      <c r="A7" s="3" t="s">
        <v>4</v>
      </c>
      <c r="B7" s="3" t="s">
        <v>5</v>
      </c>
      <c r="C7" s="3" t="s">
        <v>6</v>
      </c>
      <c r="D7" s="3" t="s">
        <v>7</v>
      </c>
      <c r="E7" s="3" t="s">
        <v>8</v>
      </c>
      <c r="F7" s="3" t="s">
        <v>9</v>
      </c>
      <c r="G7" s="3" t="s">
        <v>10</v>
      </c>
      <c r="H7" s="3" t="s">
        <v>11</v>
      </c>
      <c r="I7" s="3" t="s">
        <v>12</v>
      </c>
      <c r="J7" s="3" t="s">
        <v>13</v>
      </c>
    </row>
    <row r="8" spans="1:10" x14ac:dyDescent="0.2">
      <c r="A8" s="4">
        <v>1</v>
      </c>
      <c r="B8" s="5"/>
      <c r="C8" s="6"/>
      <c r="D8" s="6"/>
      <c r="E8" s="7"/>
      <c r="F8" s="7"/>
      <c r="G8" s="7"/>
      <c r="H8" s="8" t="str">
        <f t="shared" ref="H8:H13" si="0">IF(AND(C8&lt;&gt;"",E8&lt;&gt;"",F8&lt;&gt;"",G8&lt;&gt;""),C8*(E8+2.9*F8+G8)/4.9,"")</f>
        <v/>
      </c>
      <c r="I8" s="8" t="str">
        <f t="shared" ref="I8:I13" si="1">IF(AND(C8&lt;&gt;"",E8&lt;&gt;"",G8&lt;&gt;""),C8*(G8-E8)/4.6,"")</f>
        <v/>
      </c>
      <c r="J8" s="9" t="str">
        <f t="shared" ref="J8:J13" si="2">IF(AND(H8&lt;&gt;"",H8&lt;&gt;0),I8/H8,"")</f>
        <v/>
      </c>
    </row>
    <row r="9" spans="1:10" x14ac:dyDescent="0.2">
      <c r="A9" s="4">
        <v>2</v>
      </c>
      <c r="B9" s="5"/>
      <c r="C9" s="6"/>
      <c r="D9" s="6"/>
      <c r="E9" s="7"/>
      <c r="F9" s="7"/>
      <c r="G9" s="7"/>
      <c r="H9" s="8" t="str">
        <f t="shared" si="0"/>
        <v/>
      </c>
      <c r="I9" s="8" t="str">
        <f t="shared" si="1"/>
        <v/>
      </c>
      <c r="J9" s="9" t="str">
        <f t="shared" si="2"/>
        <v/>
      </c>
    </row>
    <row r="10" spans="1:10" x14ac:dyDescent="0.2">
      <c r="A10" s="4">
        <v>3</v>
      </c>
      <c r="B10" s="5"/>
      <c r="C10" s="6"/>
      <c r="D10" s="6"/>
      <c r="E10" s="7"/>
      <c r="F10" s="7"/>
      <c r="G10" s="7"/>
      <c r="H10" s="8" t="str">
        <f t="shared" si="0"/>
        <v/>
      </c>
      <c r="I10" s="8" t="str">
        <f t="shared" si="1"/>
        <v/>
      </c>
      <c r="J10" s="9" t="str">
        <f t="shared" si="2"/>
        <v/>
      </c>
    </row>
    <row r="11" spans="1:10" x14ac:dyDescent="0.2">
      <c r="A11" s="4">
        <v>4</v>
      </c>
      <c r="B11" s="5"/>
      <c r="C11" s="6"/>
      <c r="D11" s="6"/>
      <c r="E11" s="7"/>
      <c r="F11" s="7"/>
      <c r="G11" s="7"/>
      <c r="H11" s="8" t="str">
        <f t="shared" si="0"/>
        <v/>
      </c>
      <c r="I11" s="8" t="str">
        <f t="shared" si="1"/>
        <v/>
      </c>
      <c r="J11" s="9" t="str">
        <f t="shared" si="2"/>
        <v/>
      </c>
    </row>
    <row r="12" spans="1:10" x14ac:dyDescent="0.2">
      <c r="A12" s="4">
        <v>5</v>
      </c>
      <c r="B12" s="5"/>
      <c r="C12" s="6"/>
      <c r="D12" s="6"/>
      <c r="E12" s="7"/>
      <c r="F12" s="7"/>
      <c r="G12" s="7"/>
      <c r="H12" s="8" t="str">
        <f t="shared" si="0"/>
        <v/>
      </c>
      <c r="I12" s="8" t="str">
        <f t="shared" si="1"/>
        <v/>
      </c>
      <c r="J12" s="9" t="str">
        <f t="shared" si="2"/>
        <v/>
      </c>
    </row>
    <row r="13" spans="1:10" x14ac:dyDescent="0.2">
      <c r="A13" s="4">
        <v>6</v>
      </c>
      <c r="B13" s="5"/>
      <c r="C13" s="6"/>
      <c r="D13" s="6"/>
      <c r="E13" s="7"/>
      <c r="F13" s="7"/>
      <c r="G13" s="7"/>
      <c r="H13" s="8" t="str">
        <f t="shared" si="0"/>
        <v/>
      </c>
      <c r="I13" s="8" t="str">
        <f t="shared" si="1"/>
        <v/>
      </c>
      <c r="J13" s="9" t="str">
        <f t="shared" si="2"/>
        <v/>
      </c>
    </row>
    <row r="14" spans="1:10" x14ac:dyDescent="0.2">
      <c r="A14" s="10"/>
      <c r="B14" s="10" t="s">
        <v>20</v>
      </c>
      <c r="C14" s="10"/>
      <c r="D14" s="10"/>
      <c r="E14" s="11">
        <v>-0.05</v>
      </c>
      <c r="F14" s="11">
        <v>0</v>
      </c>
      <c r="G14" s="11">
        <v>0.15</v>
      </c>
      <c r="H14" s="12">
        <f>(SUM(TblDitSkema[Sandsynlig værdi]))*(E14+2.9*F14+G14)/4.9</f>
        <v>0</v>
      </c>
      <c r="I14" s="12">
        <f>(SUM(TblDitSkema[Sandsynlig værdi]))*(G14-E14)/4.6</f>
        <v>0</v>
      </c>
      <c r="J14" s="11" t="str">
        <f>IF(H14&lt;&gt;0,I14/H14,"")</f>
        <v/>
      </c>
    </row>
    <row r="16" spans="1:10" x14ac:dyDescent="0.2">
      <c r="A16" s="13"/>
      <c r="B16" s="13" t="s">
        <v>21</v>
      </c>
      <c r="C16" s="13"/>
      <c r="D16" s="13"/>
      <c r="E16" s="13"/>
      <c r="F16" s="13"/>
      <c r="G16" s="13"/>
      <c r="H16" s="14">
        <f>SUM(TblDitSkema[Sandsynlig værdi])+H14</f>
        <v>0</v>
      </c>
      <c r="I16" s="14">
        <f>SQRT(SUMSQ(TblDitSkema[Standardafvigelse],I14))</f>
        <v>0</v>
      </c>
      <c r="J16" s="15" t="e">
        <f>I16/H16</f>
        <v>#DIV/0!</v>
      </c>
    </row>
    <row r="18" spans="2:9" x14ac:dyDescent="0.2">
      <c r="B18" s="23" t="s">
        <v>22</v>
      </c>
      <c r="C18" s="22"/>
      <c r="D18" s="22"/>
    </row>
    <row r="19" spans="2:9" x14ac:dyDescent="0.2">
      <c r="B19" s="26" t="s">
        <v>23</v>
      </c>
      <c r="C19" s="22"/>
      <c r="D19" s="22"/>
      <c r="H19" s="16">
        <f>H16-1*I16</f>
        <v>0</v>
      </c>
      <c r="I19" s="16">
        <f>H16+1*I16</f>
        <v>0</v>
      </c>
    </row>
    <row r="20" spans="2:9" x14ac:dyDescent="0.2">
      <c r="B20" s="26" t="s">
        <v>24</v>
      </c>
      <c r="C20" s="22"/>
      <c r="D20" s="22"/>
      <c r="H20" s="16">
        <f>H16-2*I16</f>
        <v>0</v>
      </c>
      <c r="I20" s="16">
        <f>H16+2*I16</f>
        <v>0</v>
      </c>
    </row>
    <row r="21" spans="2:9" x14ac:dyDescent="0.2">
      <c r="B21" s="26" t="s">
        <v>25</v>
      </c>
      <c r="C21" s="22"/>
      <c r="D21" s="22"/>
      <c r="H21" s="16">
        <f>H16-3*I16</f>
        <v>0</v>
      </c>
      <c r="I21" s="16">
        <f>H16+3*I16</f>
        <v>0</v>
      </c>
    </row>
  </sheetData>
  <mergeCells count="8">
    <mergeCell ref="B1:J1"/>
    <mergeCell ref="B21:D21"/>
    <mergeCell ref="B2:J2"/>
    <mergeCell ref="A5:J5"/>
    <mergeCell ref="B19:D19"/>
    <mergeCell ref="B20:D20"/>
    <mergeCell ref="A3:J3"/>
    <mergeCell ref="B18:D18"/>
  </mergeCells>
  <conditionalFormatting sqref="J8:J13">
    <cfRule type="colorScale" priority="1">
      <colorScale>
        <cfvo type="num" val="0"/>
        <cfvo type="num" val="0.18"/>
        <cfvo type="num" val="0.35"/>
        <color rgb="FFC5EBD5"/>
        <color rgb="FFFFDEA1"/>
        <color rgb="FFFFDAD7"/>
      </colorScale>
    </cfRule>
  </conditionalFormatting>
  <hyperlinks>
    <hyperlink ref="A3" r:id="rId1" xr:uid="{00000000-0004-0000-0100-000000000000}"/>
  </hyperlinks>
  <pageMargins left="0.75" right="0.75" top="1" bottom="1" header="0.5" footer="0.5"/>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EE2ED"/>
  </sheetPr>
  <dimension ref="B1:B22"/>
  <sheetViews>
    <sheetView showGridLines="0" workbookViewId="0">
      <selection activeCell="B26" sqref="B26"/>
    </sheetView>
  </sheetViews>
  <sheetFormatPr baseColWidth="10" defaultColWidth="8.83203125" defaultRowHeight="15" x14ac:dyDescent="0.2"/>
  <cols>
    <col min="1" max="1" width="8" customWidth="1"/>
    <col min="2" max="2" width="100" customWidth="1"/>
  </cols>
  <sheetData>
    <row r="1" spans="2:2" ht="20" customHeight="1" x14ac:dyDescent="0.25">
      <c r="B1" s="1" t="s">
        <v>28</v>
      </c>
    </row>
    <row r="2" spans="2:2" x14ac:dyDescent="0.2">
      <c r="B2" s="2"/>
    </row>
    <row r="3" spans="2:2" ht="32" x14ac:dyDescent="0.2">
      <c r="B3" s="2" t="s">
        <v>29</v>
      </c>
    </row>
    <row r="4" spans="2:2" x14ac:dyDescent="0.2">
      <c r="B4" s="2"/>
    </row>
    <row r="5" spans="2:2" ht="32" x14ac:dyDescent="0.2">
      <c r="B5" s="2" t="s">
        <v>30</v>
      </c>
    </row>
    <row r="6" spans="2:2" x14ac:dyDescent="0.2">
      <c r="B6" s="2"/>
    </row>
    <row r="7" spans="2:2" x14ac:dyDescent="0.2">
      <c r="B7" s="17" t="s">
        <v>31</v>
      </c>
    </row>
    <row r="8" spans="2:2" x14ac:dyDescent="0.2">
      <c r="B8" s="18" t="s">
        <v>32</v>
      </c>
    </row>
    <row r="9" spans="2:2" x14ac:dyDescent="0.2">
      <c r="B9" s="18" t="s">
        <v>33</v>
      </c>
    </row>
    <row r="10" spans="2:2" x14ac:dyDescent="0.2">
      <c r="B10" s="2"/>
    </row>
    <row r="11" spans="2:2" x14ac:dyDescent="0.2">
      <c r="B11" s="17" t="s">
        <v>34</v>
      </c>
    </row>
    <row r="12" spans="2:2" x14ac:dyDescent="0.2">
      <c r="B12" s="18" t="s">
        <v>35</v>
      </c>
    </row>
    <row r="13" spans="2:2" x14ac:dyDescent="0.2">
      <c r="B13" s="2"/>
    </row>
    <row r="14" spans="2:2" ht="64" x14ac:dyDescent="0.2">
      <c r="B14" s="2" t="s">
        <v>36</v>
      </c>
    </row>
    <row r="15" spans="2:2" x14ac:dyDescent="0.2">
      <c r="B15" s="2"/>
    </row>
    <row r="16" spans="2:2" ht="48" x14ac:dyDescent="0.2">
      <c r="B16" s="2" t="s">
        <v>37</v>
      </c>
    </row>
    <row r="17" spans="2:2" x14ac:dyDescent="0.2">
      <c r="B17" s="2"/>
    </row>
    <row r="18" spans="2:2" ht="16" x14ac:dyDescent="0.2">
      <c r="B18" s="2" t="s">
        <v>38</v>
      </c>
    </row>
    <row r="19" spans="2:2" ht="16" x14ac:dyDescent="0.2">
      <c r="B19" s="19" t="s">
        <v>39</v>
      </c>
    </row>
    <row r="20" spans="2:2" x14ac:dyDescent="0.2">
      <c r="B20" s="2"/>
    </row>
    <row r="21" spans="2:2" ht="32" x14ac:dyDescent="0.2">
      <c r="B21" s="2" t="s">
        <v>40</v>
      </c>
    </row>
    <row r="22" spans="2:2" ht="16" x14ac:dyDescent="0.2">
      <c r="B22" s="20" t="s">
        <v>41</v>
      </c>
    </row>
  </sheetData>
  <hyperlinks>
    <hyperlink ref="B19" r:id="rId1" xr:uid="{00000000-0004-0000-0200-000000000000}"/>
    <hyperlink ref="B22" r:id="rId2" xr:uid="{91857F02-735E-3043-9A5E-0ED10B5C3187}"/>
  </hyperlinks>
  <pageMargins left="0.75" right="0.75" top="1" bottom="1" header="0.5" footer="0.5"/>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Eksempel</vt:lpstr>
      <vt:lpstr>Dit skema</vt:lpstr>
      <vt:lpstr>Om metoden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Domantas Masevicius</cp:lastModifiedBy>
  <dcterms:created xsi:type="dcterms:W3CDTF">2026-07-30T13:14:25Z</dcterms:created>
  <dcterms:modified xsi:type="dcterms:W3CDTF">2026-07-30T14:20:19Z</dcterms:modified>
</cp:coreProperties>
</file>